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40" windowHeight="12240" tabRatio="491"/>
  </bookViews>
  <sheets>
    <sheet name="Feuil1" sheetId="1" r:id="rId1"/>
    <sheet name="Feuil2" sheetId="2" r:id="rId2"/>
  </sheets>
  <calcPr calcId="125725"/>
</workbook>
</file>

<file path=xl/calcChain.xml><?xml version="1.0" encoding="utf-8"?>
<calcChain xmlns="http://schemas.openxmlformats.org/spreadsheetml/2006/main">
  <c r="L25" i="1"/>
  <c r="L53"/>
  <c r="L6"/>
  <c r="L125"/>
  <c r="L111"/>
  <c r="G9"/>
  <c r="I9" s="1"/>
  <c r="G8"/>
  <c r="I8" s="1"/>
  <c r="G7"/>
  <c r="I7" s="1"/>
  <c r="G72"/>
  <c r="I72" s="1"/>
  <c r="G128"/>
  <c r="I128" s="1"/>
  <c r="G126"/>
  <c r="I126" s="1"/>
  <c r="G127"/>
  <c r="I127" s="1"/>
  <c r="G125"/>
  <c r="I125" s="1"/>
  <c r="I98"/>
  <c r="G130"/>
  <c r="I130" s="1"/>
  <c r="G131"/>
  <c r="I131" s="1"/>
  <c r="G132"/>
  <c r="I132" s="1"/>
  <c r="G133"/>
  <c r="I133" s="1"/>
  <c r="G134"/>
  <c r="I134" s="1"/>
  <c r="G129"/>
  <c r="I129" s="1"/>
  <c r="G90"/>
  <c r="I90" s="1"/>
  <c r="G89"/>
  <c r="I89" s="1"/>
  <c r="G88"/>
  <c r="I88" s="1"/>
  <c r="G87"/>
  <c r="I87" s="1"/>
  <c r="G85"/>
  <c r="I85" s="1"/>
  <c r="G86"/>
  <c r="I86" s="1"/>
  <c r="G24"/>
  <c r="I24" s="1"/>
  <c r="G23"/>
  <c r="I23" s="1"/>
  <c r="G22"/>
  <c r="I22" s="1"/>
  <c r="G21"/>
  <c r="I21" s="1"/>
  <c r="G20"/>
  <c r="I20" s="1"/>
  <c r="G18"/>
  <c r="I18" s="1"/>
  <c r="G19"/>
  <c r="I19" s="1"/>
  <c r="G17"/>
  <c r="I17" s="1"/>
  <c r="G16"/>
  <c r="I16" s="1"/>
  <c r="G15"/>
  <c r="I15" s="1"/>
  <c r="G14"/>
  <c r="I14" s="1"/>
  <c r="G11"/>
  <c r="I11" s="1"/>
  <c r="G12"/>
  <c r="I12" s="1"/>
  <c r="G13"/>
  <c r="I13" s="1"/>
  <c r="G5"/>
  <c r="I5" s="1"/>
  <c r="J5" s="1"/>
  <c r="G50"/>
  <c r="I50" s="1"/>
  <c r="G49"/>
  <c r="I49" s="1"/>
  <c r="G39"/>
  <c r="I39" s="1"/>
  <c r="G46"/>
  <c r="I46" s="1"/>
  <c r="G60"/>
  <c r="I60" s="1"/>
  <c r="G6"/>
  <c r="I6" s="1"/>
  <c r="L140" l="1"/>
  <c r="J6"/>
  <c r="K6" s="1"/>
  <c r="K5"/>
  <c r="G4"/>
  <c r="I4" s="1"/>
  <c r="G3"/>
  <c r="I3" s="1"/>
  <c r="K3" s="1"/>
  <c r="G135"/>
  <c r="I135" s="1"/>
  <c r="G136"/>
  <c r="I136" s="1"/>
  <c r="G137"/>
  <c r="I137" s="1"/>
  <c r="G138"/>
  <c r="I138" s="1"/>
  <c r="G139"/>
  <c r="I139" s="1"/>
  <c r="G91"/>
  <c r="I91" s="1"/>
  <c r="G92"/>
  <c r="I92" s="1"/>
  <c r="G93"/>
  <c r="I93" s="1"/>
  <c r="G94"/>
  <c r="I94" s="1"/>
  <c r="G95"/>
  <c r="I95" s="1"/>
  <c r="G96"/>
  <c r="I96" s="1"/>
  <c r="G97"/>
  <c r="I97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J4" l="1"/>
  <c r="K4"/>
  <c r="J91"/>
  <c r="K91" s="1"/>
  <c r="J125"/>
  <c r="K125" s="1"/>
  <c r="G32"/>
  <c r="I32" s="1"/>
  <c r="G53"/>
  <c r="I53" s="1"/>
  <c r="G121"/>
  <c r="I121" s="1"/>
  <c r="G122"/>
  <c r="I122" s="1"/>
  <c r="G123"/>
  <c r="I123" s="1"/>
  <c r="G124"/>
  <c r="I124" s="1"/>
  <c r="J53" l="1"/>
  <c r="K53" s="1"/>
  <c r="J111"/>
  <c r="K111" s="1"/>
  <c r="G51"/>
  <c r="I51" s="1"/>
  <c r="G48"/>
  <c r="I48" s="1"/>
  <c r="G47"/>
  <c r="I47" s="1"/>
  <c r="G2"/>
  <c r="I2" s="1"/>
  <c r="J2" s="1"/>
  <c r="G35"/>
  <c r="I35" s="1"/>
  <c r="G36"/>
  <c r="I36" s="1"/>
  <c r="G37"/>
  <c r="I37" s="1"/>
  <c r="G41"/>
  <c r="I41" s="1"/>
  <c r="G42"/>
  <c r="I42" s="1"/>
  <c r="G43"/>
  <c r="I43" s="1"/>
  <c r="G44"/>
  <c r="I44" s="1"/>
  <c r="G45"/>
  <c r="I45" s="1"/>
  <c r="G40"/>
  <c r="I40" s="1"/>
  <c r="J25" l="1"/>
  <c r="I140"/>
  <c r="J140" l="1"/>
  <c r="K25"/>
  <c r="K140" s="1"/>
</calcChain>
</file>

<file path=xl/comments1.xml><?xml version="1.0" encoding="utf-8"?>
<comments xmlns="http://schemas.openxmlformats.org/spreadsheetml/2006/main">
  <authors>
    <author>jeanclaude.boivin</author>
  </authors>
  <commentList>
    <comment ref="L2" authorId="0">
      <text>
        <r>
          <rPr>
            <b/>
            <sz val="9"/>
            <color indexed="81"/>
            <rFont val="Tahoma"/>
            <charset val="1"/>
          </rPr>
          <t>pas utile la 1ère année.
Peut être fait en entreprise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Tahoma"/>
            <charset val="1"/>
          </rPr>
          <t xml:space="preserve">A moduler si BTS existant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53" authorId="0">
      <text>
        <r>
          <rPr>
            <sz val="9"/>
            <color indexed="81"/>
            <rFont val="Tahoma"/>
            <charset val="1"/>
          </rPr>
          <t xml:space="preserve">A moduler si BTS existant
</t>
        </r>
      </text>
    </comment>
    <comment ref="L91" authorId="0">
      <text>
        <r>
          <rPr>
            <b/>
            <sz val="9"/>
            <color indexed="81"/>
            <rFont val="Tahoma"/>
            <charset val="1"/>
          </rPr>
          <t>si PC existant ou en dotation annuelle région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<sst xmlns="http://schemas.openxmlformats.org/spreadsheetml/2006/main" count="243" uniqueCount="220">
  <si>
    <t>Prix HT</t>
  </si>
  <si>
    <t>Prix TTC</t>
  </si>
  <si>
    <t>Quantité</t>
  </si>
  <si>
    <t>Prix total</t>
  </si>
  <si>
    <t>Pôle 1 Fabrication d'un composant optique photonique</t>
  </si>
  <si>
    <t xml:space="preserve">Activité P1A1  
Réalisation d’un traitement de surface optique (dépôt de couches minces) </t>
  </si>
  <si>
    <t xml:space="preserve">Moyens et ressources
-	la machine d'évaporation par effet joule et/ou  ;			
-	la machine d'évaporation par canon à électrons ;			
-	la pièce à traiter (substrat), évaporats, creusets, outillages nécessaires ;	</t>
  </si>
  <si>
    <t>Machine de dépôts sous vide par effet joule</t>
  </si>
  <si>
    <t>Plassys Bestek 91630 Marolles en Hurepoix : https://plassys.com/</t>
  </si>
  <si>
    <t>Machine de dépôts sous vide par effet joule et canon électron</t>
  </si>
  <si>
    <t>Creusets et évaporats</t>
  </si>
  <si>
    <t>bac ultra son</t>
  </si>
  <si>
    <t>otelo</t>
  </si>
  <si>
    <t>Activité P1A2
Réalisation de composants optiques photoniques</t>
  </si>
  <si>
    <t>Moyens et ressources
- les machines d'usinage
- les supports d'usinage
- le brut à usiner
les abrasifs, outillages, fluides de coupe
- les moyens de contrôle</t>
  </si>
  <si>
    <t>tabourets réglables en hauteur avec ou sans dossier mais sans roulettes ( sans tissus )</t>
  </si>
  <si>
    <t>https://www.manutan-collectivites.fr/atelier/mobilier-d-atelier/tabouret-d-atelier.html?gclid=CjwKCAiA7IGcBhA8EiwAFfUDsexv_KHyUjBgvMkK4IiCo4EYhYWUD07im4l2K7qC_SdYW7L2z1y2QBoCoT0QAvD_BwE</t>
  </si>
  <si>
    <t>Tour à pédale</t>
  </si>
  <si>
    <t>SOMOS : tour à pédales TP250</t>
  </si>
  <si>
    <t>Machine de polissage OP400</t>
  </si>
  <si>
    <t>SOMOS : machine simple face OP400 + transport</t>
  </si>
  <si>
    <t>Accessoires+consommables</t>
  </si>
  <si>
    <t>SOMOS</t>
  </si>
  <si>
    <t>Générateur sphérique</t>
  </si>
  <si>
    <t>SOMOS BM17-05</t>
  </si>
  <si>
    <t>lavabos eau froide/eau chaude , évacuation avec bac décantation boues usinage</t>
  </si>
  <si>
    <t>scie circulaire diamantée ( tronçonneuse ) diamètre disque 600mm continu et segmenté.</t>
  </si>
  <si>
    <t>https://www.bati-avenue.com/scie-sur-table-husqvarna-ts-350-e-230-v-monophase-965148001.html?utm_source=google&amp;utm_medium=cpc&amp;utm_campaign={dsacategorie}&amp;utm_adgroup=124339427196&amp;utm_kwd=&amp;utm_content=530681702308&amp;gclid=Cj0KCQiA1ZGcBhCoARIsAGQ0kkp4ZZ6kkkbmEWEJCRKW1p6V0SzxGEFiNmVs3wNRkYfQGQBJbAPRo8saArKvEALw_wcB</t>
  </si>
  <si>
    <t>table/marbre support comparateur</t>
  </si>
  <si>
    <t>marbre de contrôle</t>
  </si>
  <si>
    <t>jeu équerres de précision</t>
  </si>
  <si>
    <t>jeu de cales de précision</t>
  </si>
  <si>
    <t>jeu de jauges à rayon intérieur et extérieur</t>
  </si>
  <si>
    <t>règle à filament</t>
  </si>
  <si>
    <t>boîte à lumière</t>
  </si>
  <si>
    <t>https://www.knightoptical.com/stock/default/windows-and-diffusers/optical-flats/monochromatic-light-units.html
https://www.fenwick.fr/industrie/produit/lampe-monochromatique-kemet
https://www.edmundoptics.fr/p/5896nm-monochromatic-lamp/2815?gclid=EAIaIQobChMI14Xr8ans-wIViZ3VCh2pZQ7gEAQYAiABEgL8MvD_BwE
https://www.lamplan.com/fr/rodage-polissage/equipements/accessoires/controle-nettoyage-protection-et-divers.html</t>
  </si>
  <si>
    <t>décapeur thermique</t>
  </si>
  <si>
    <t>magasin bricolage</t>
  </si>
  <si>
    <t>petit réfrigirateur - congélateur</t>
  </si>
  <si>
    <t>magasin adapté</t>
  </si>
  <si>
    <t>plaque chauffante réglable de 30° à 100°, 300mmx300mm</t>
  </si>
  <si>
    <t>cuvettes-éponges-pinceaux L 20mm - barquettes - pipettes (x10)</t>
  </si>
  <si>
    <t>outillages divesr : tournevis de précision, clé 6 pans,…</t>
  </si>
  <si>
    <t>Activité P1A3
Contrôle de composants optiques photoniques</t>
  </si>
  <si>
    <t>Moyens et ressources
-	les instruments de contrôle mécaniques (exemples : micromètre, comparateur) ;	
-	les instruments de contrôle optique (exemples : interféromètre, ellipsomètre, spectrophotomètre, lunettes autocollimatrices, bancs dédiés) ;</t>
  </si>
  <si>
    <t>Lunette + support</t>
  </si>
  <si>
    <t>Lunettes de visée TEL-150-38 avec Support ajustable LJ 80 TRIOPTICS</t>
  </si>
  <si>
    <t>Viseur + support</t>
  </si>
  <si>
    <t>Viseur TEL 150-38 avec 2 achromats et support ajustable LJ80 TRIOPTICS</t>
  </si>
  <si>
    <t>Collimateur + support</t>
  </si>
  <si>
    <t>Collimateurs3-100-004 COL 300-38 TRIOPTICS</t>
  </si>
  <si>
    <t>Lunette autocollimatrice avec oculaire à 90° + support</t>
  </si>
  <si>
    <t>Autocollimateur ACM 200-38 avec source LE, alimentation D et support ajustable LJ80 TRIOPTICS</t>
  </si>
  <si>
    <t>Lunette dioptrique</t>
  </si>
  <si>
    <t>3-100-298 DPT-5/+5 (0.1 dpt) TRIOPTICS</t>
  </si>
  <si>
    <t>Source pour collimateur avec alimentation</t>
  </si>
  <si>
    <t>3-108-036 LED + 3-200-156 LED TRIOPTICS</t>
  </si>
  <si>
    <t>Mire de contrôle de résolution type USAAF 1951</t>
  </si>
  <si>
    <t>Edmund</t>
  </si>
  <si>
    <t>Banc de Mesure de FTM sur axe, Focale (EFL) , Frontale (BFL), Distance de travail (FFL) et rayon de courbure</t>
  </si>
  <si>
    <t>OptiSpheric-Autofocus 500 avec logiciel et PC TRIOPTICS</t>
  </si>
  <si>
    <t>Goniomètre : Mesure absolue d'angle de prismeMesure du parallélisme de lamesMesure d'indice de réfraction de verre</t>
  </si>
  <si>
    <t>PrismMaster Flex 1D avec logiciel et PC TRIOPTICS</t>
  </si>
  <si>
    <t>Spectrophotomètre: Mesure d'éclairement, de flux et de luminance de sources LED</t>
  </si>
  <si>
    <t>Spectrophotomètre + Sphère de 48 mm et capteur de luminance TRIOPTICS</t>
  </si>
  <si>
    <t>Ellipsomètre Caractérisation de couches minces-Epaisseur-Indice de réfraction-Caractérisation des motifs</t>
  </si>
  <si>
    <t>TRIOPTICS</t>
  </si>
  <si>
    <t>Réflectomètre</t>
  </si>
  <si>
    <t>https://www.es-france.com/8556-tablette-reflectometre-otdr-iolm-maxtester-720c.html</t>
  </si>
  <si>
    <t>Interféromètre Mesure de surfaces planes et sphériques par interférométrie. Diam 50 mm</t>
  </si>
  <si>
    <t>Interféromètre μPhase avec PC, logiciel et stand vertical TRIOPTICS
ou Interféromètre type ZYGO chez quantum Design</t>
  </si>
  <si>
    <t xml:space="preserve">puissance mètre </t>
  </si>
  <si>
    <t>https://www.edmundoptics.fr/p/5mw-random-polarization-lasos-hene-laser/32940/</t>
  </si>
  <si>
    <t>luxmètre</t>
  </si>
  <si>
    <t>ovio/Jeulin</t>
  </si>
  <si>
    <t>Calibre à coulisse</t>
  </si>
  <si>
    <t>https://www.otelo.fr/catalogue/pieds-coulisse-4-fonctions-vernier-monobloc/otg-0014060614-skg.html</t>
  </si>
  <si>
    <t>Réglet</t>
  </si>
  <si>
    <t>https://www.otelo.fr/catalogue/reglet-flexible-acier-inox-100-mm-2000-mm/otmt-0014390201-skg.html</t>
  </si>
  <si>
    <t>Micromètre intérieur</t>
  </si>
  <si>
    <t>https://www.otelo.fr/catalogue/micrometres-interieur-3-touches/otmt-0014290308-skg.html</t>
  </si>
  <si>
    <t>Micromètre extérieur</t>
  </si>
  <si>
    <t>https://www.otelo.fr/catalogue/micrometre-exterieur-en-jeu/otmt-0014310716-skg.html</t>
  </si>
  <si>
    <t>Comparateur</t>
  </si>
  <si>
    <t>https://www.otelo.fr/catalogue/comparateur-mecanique-10-mm/otmt-0014250110-skg.html</t>
  </si>
  <si>
    <t>Comparateur à palpeur orientable</t>
  </si>
  <si>
    <t>https://www.otelo.fr/catalogue/indicateur-levier-modele-standard/mitutoyo-0014250207-skg.html</t>
  </si>
  <si>
    <t>Calibre à coulisse pour contrôle de profondeur OTMT 40130345 (otelo.fr)</t>
  </si>
  <si>
    <t>Support magnétiques</t>
  </si>
  <si>
    <t>https://www.otelo.fr/catalogue/support-articule-magnetique-serrage-mecanique-dg-10503/noga-0014240303-skg.html</t>
  </si>
  <si>
    <t>Vé 90°</t>
  </si>
  <si>
    <t>https://www.otelo.fr/paires-ves-4-entailles-90-faces-pleines/otmt-45621070/SF-ID-00140201/ref-31001.html</t>
  </si>
  <si>
    <t>loupes binoculaires 10x/40x, grand champ, éclairage épi et diascopique ( avec leur statif )</t>
  </si>
  <si>
    <t>Otelo</t>
  </si>
  <si>
    <t>Projecteur de profil</t>
  </si>
  <si>
    <t>Marbres de traçage et ajustage</t>
  </si>
  <si>
    <t>https://www.otelo.fr/catalogue/marbres-tracage-ajustage/otmt-0014450402-skg.html</t>
  </si>
  <si>
    <t>tables optiques ou breadboards  60x120x6cm</t>
  </si>
  <si>
    <t>Pôle 2 - Assemblage et réglage des composants et systèmes optiques photoniques</t>
  </si>
  <si>
    <r>
      <t xml:space="preserve">Activité P2A1 
Préparation des composants optiques, photoniques, mécaniques,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électroniques et composants fibrés en vue de leur assemblage et réglage</t>
    </r>
  </si>
  <si>
    <t>Moyens et ressources
-	la hotte flux laminaire ;	
-	les composants à assembler ;
-	les outillages ;			
-	les consommables ;		
-	les instruments de contrôle et leurs notices d’utilisation ;			
-	les supports de montage ;			
-	le poste de montage ;</t>
  </si>
  <si>
    <t>Kit soudeuse fibre optique Vevor AI-7 kit</t>
  </si>
  <si>
    <t>https://www.vevor.fr/soudeuse-a-fibre-optique-c_10766/vevor-episseuse-de-fusion-optique-de-fibre-ai-7-soudeuse-fibre-machine-de-fusion-p_010378512915?utm_source=google&amp;utm_medium=cpc&amp;gclid=EAIaIQobChMIw5blrK_Z_QIVz83VCh21bAZ4EAQYBSABEgKAv_D_BwE</t>
  </si>
  <si>
    <t>Laser 5mW rouge</t>
  </si>
  <si>
    <t>Laser 20 mW rouge</t>
  </si>
  <si>
    <t>https://www.edmundoptics.fr/p/20mw-random-polarization-lasos-hene-laser/32948/</t>
  </si>
  <si>
    <t>Support laser</t>
  </si>
  <si>
    <t>https://www.edmundoptics.fr/p/240mm-length-adjustable-laser-holder/13175/</t>
  </si>
  <si>
    <t>lunette et masque de protection laser</t>
  </si>
  <si>
    <t>module diode laser rouge</t>
  </si>
  <si>
    <t>module diode laser vert</t>
  </si>
  <si>
    <t>banc optique L120cm</t>
  </si>
  <si>
    <t>Lentille focale 300 mm et diam. 40 mm non traitée PCX</t>
  </si>
  <si>
    <t>https://www.edmundoptics.fr/p/400mm-dia-x-3000mm-fl-uncoated-plano-convex-lens/5768/</t>
  </si>
  <si>
    <t>Lentille focale 40 mm et diam. 40 mm non traitée PCX</t>
  </si>
  <si>
    <t>https://www.edmundoptics.fr/p/400mm-dia-x-400mm-fl-uncoated-plano-convex-lens/8900/</t>
  </si>
  <si>
    <t>Lentille focale 60 mm et diam. 40 mm non traitée PCX</t>
  </si>
  <si>
    <t>https://www.edmundoptics.fr/p/400mm-dia-x-600mm-fl-uncoated-plano-convex-lens/5639/</t>
  </si>
  <si>
    <t>Lentille focale 400 mm et diam. 40 mm non traitée PCX</t>
  </si>
  <si>
    <t>https://www.edmundoptics.fr/p/400mm-dia-x-4000mm-fl-uncoated-plano-convex-lens/5770/</t>
  </si>
  <si>
    <t>Mesure de centrage de lentilles individuelles.
Centrage de plusieurs lentilles dans un barillet</t>
  </si>
  <si>
    <t>Station de centrage optique OptiCentric avec PC et
logiciel. Installation et formation inclus. Trioptics</t>
  </si>
  <si>
    <t>Activité P2A2 
Assemblage et réglage des composants optiques, photoniques, mécaniques, et électroniques et composants fibrés</t>
  </si>
  <si>
    <t>Lentille focale 5 mm et diam. 5 mm non traitée PCX</t>
  </si>
  <si>
    <t>https://www.edmundoptics.fr/p/50mm-dia-x-50mm-fl-uncoated-plano-convex-lens/5709/</t>
  </si>
  <si>
    <t>Lentille focale 10 mm et diam. 5 mm non traitée PCX</t>
  </si>
  <si>
    <t>https://www.edmundoptics.fr/p/50mm-dia-x-100mm-fl-uncoated-plano-convex-lens/5711/</t>
  </si>
  <si>
    <t>Lentille focale 20 mm et diam. 18 mm non traitée PCX</t>
  </si>
  <si>
    <t>https://www.edmundoptics.fr/p/37810/38890/</t>
  </si>
  <si>
    <t>Miroir diam 50 mm</t>
  </si>
  <si>
    <t>https://www.edmundoptics.fr/p/50mm-dia-uncoated-laser-mirror-substrate/7192/</t>
  </si>
  <si>
    <t>Séparatrices</t>
  </si>
  <si>
    <t>https://www.edmundoptics.fr/p/50r50t-vis-c-mounted-plate-beamsplitter/10190/</t>
  </si>
  <si>
    <t>Cube</t>
  </si>
  <si>
    <t>https://www.edmundoptics.fr/p/c-mounted-standard-cube-beamsplitter/11557/</t>
  </si>
  <si>
    <t>Hote flux luminaire classe ISO5</t>
  </si>
  <si>
    <t>ADS Laminaire</t>
  </si>
  <si>
    <t>Prisme</t>
  </si>
  <si>
    <t>https://www.edmundoptics.fr/p/50mm-n-sf11-mgfsub2sub-coated-equilateral-prism/9866/</t>
  </si>
  <si>
    <t>Supports lentilles diamètre 40 mm</t>
  </si>
  <si>
    <t>https://www.edmundoptics.fr/p/40mm-diameter-t-mount-thin-lens-mount/14913/</t>
  </si>
  <si>
    <t>Supports lentilles diamètre 5 mm</t>
  </si>
  <si>
    <t>https://www.edmundoptics.fr/p/5mm-diameter-c-mount-achromatthick-lens-mount/14909/</t>
  </si>
  <si>
    <t>Activité P2A3 
Contrôle de la conformité de l'assemblage</t>
  </si>
  <si>
    <t>Supports lentilles diamètre 18 mm</t>
  </si>
  <si>
    <t>https://www.edmundoptics.fr/p/18mm-diameter-c-mount-achromatthick-lens-mount/11301/</t>
  </si>
  <si>
    <t>https://www.edmundoptics.fr/p/50mm-square-metric-magnetic-base/15368/</t>
  </si>
  <si>
    <t>Support miroir</t>
  </si>
  <si>
    <t>https://www.edmundoptics.fr/p/500mm-kinematic-mirror-mount/11747/</t>
  </si>
  <si>
    <t>Support prisme</t>
  </si>
  <si>
    <t>https://www.edmundoptics.fr/p/50mm-diameter-prism-mount-metric/11765/</t>
  </si>
  <si>
    <t>Puissancemètre</t>
  </si>
  <si>
    <t>https://www.edmundoptics.fr/p/usb-uvvis-high-sensitivity-sensor-325-1065nm/23247/</t>
  </si>
  <si>
    <t>Polariseurs</t>
  </si>
  <si>
    <t>https://www.edmundoptics.fr/p/508mm-diameter-linear-plastic-polarizer-unmounted/28523/</t>
  </si>
  <si>
    <t>Support polariseur</t>
  </si>
  <si>
    <t>https://www.edmundoptics.fr/p/50mm-polarizer-mount/12320/#</t>
  </si>
  <si>
    <t>Iris</t>
  </si>
  <si>
    <t>https://www.edmundoptics.fr/p/mounted-480mm-iris-diaphragm/4251/</t>
  </si>
  <si>
    <t>Fente réglable</t>
  </si>
  <si>
    <t>https://www.edmundoptics.fr/p/adjustable-optical-slit-manual-micrometer-driven/4626/#</t>
  </si>
  <si>
    <t>Ecran blanc</t>
  </si>
  <si>
    <t>https://jeulin.com/ovio_fr/204094.html</t>
  </si>
  <si>
    <t>Source froide</t>
  </si>
  <si>
    <t>https://jeulin.com/ovio_fr/catalogsearch/result/?q=source+froide</t>
  </si>
  <si>
    <t>Oscilloscope numérique</t>
  </si>
  <si>
    <t>https://jeulin.com/polytech_fr/295070.html</t>
  </si>
  <si>
    <t>Multimètre TRMS</t>
  </si>
  <si>
    <t>https://jeulin.com/polytech_fr/291421.html</t>
  </si>
  <si>
    <t>Générateur basse fréquance</t>
  </si>
  <si>
    <t>https://jeulin.com/polytech_fr/294129.html</t>
  </si>
  <si>
    <t>Alimentation stabilisée</t>
  </si>
  <si>
    <t>https://jeulin.com/polytech_fr/281346.html</t>
  </si>
  <si>
    <t>Pôle 3 - Mise en œuvre et validation d'un système optique photonique</t>
  </si>
  <si>
    <t>Activité P3A1
Installation et mise en service d'un  système optique photonique</t>
  </si>
  <si>
    <t>Moyens et ressources
-	les alimentations ; 			
-	le poste d'installation sécurisé	 ;</t>
  </si>
  <si>
    <t>Idem pôle 2</t>
  </si>
  <si>
    <t>Activité P3A2
 Validation des caractéristiques et performances du système optique photonique</t>
  </si>
  <si>
    <t xml:space="preserve">Moyens et ressources
-	le système ;
-	les instruments de mesure et leur notice d’utilisation ;			
-	les instruments de caractérisation et leur notice d’utilisation ;			
-	les sources ;			</t>
  </si>
  <si>
    <t>Système Photonique</t>
  </si>
  <si>
    <t xml:space="preserve">Estimation </t>
  </si>
  <si>
    <t>Activité P3A3
Renseignement des documents de contrôle</t>
  </si>
  <si>
    <t>Moyens et ressources
-	un PC et les logiciels appropriés ;			
-	les modèles de documents vierges ;</t>
  </si>
  <si>
    <t>PC Type CAO - LENONO M75t + soucris etc…</t>
  </si>
  <si>
    <t>Tarif MADIL Dotation Région</t>
  </si>
  <si>
    <t>Ecran 24 pouces IIyama</t>
  </si>
  <si>
    <t>Imprimante  - Color LaserJet Enterprise M751dn</t>
  </si>
  <si>
    <t>Pôle 4 – Maintenance d'un système optique photonique</t>
  </si>
  <si>
    <t>Activité P4A1
Réalisation d'une opération de maintenance préventive</t>
  </si>
  <si>
    <t xml:space="preserve">Moyens et ressources
-	les éléments de protection individuelle et collective ;			
-	les pièces de rechanges ;			
-	les consommables	;		
-	les outillages ;			
-	les instruments de calibration et leur notice d’utilisation ;			
-	les instruments de contrôle et leur notice d’utilisation ;			
-	les accessoires de contrôle (mires, objets calibrés, dépolis, etc.)	</t>
  </si>
  <si>
    <t>Activité P4A2 
 Réalisation d'une opération de maintenance corrective</t>
  </si>
  <si>
    <t>P4A3
Compte rendu de l'intervention</t>
  </si>
  <si>
    <t>Moyens et ressources
-	les modèles de documents vierges ;			
-	un PC et les logiciels appropriés ;</t>
  </si>
  <si>
    <t>PC Type CAO - LENONO M75t</t>
  </si>
  <si>
    <t>Voir activité P3A3</t>
  </si>
  <si>
    <t>Matériel divers</t>
  </si>
  <si>
    <t>Equipement d'une salle informatique et d'un atelier photonique</t>
  </si>
  <si>
    <t>Etabli de manipulation ergonomique 150x62cm éclairé (ATS200) surface caoutchouc avec accessoires</t>
  </si>
  <si>
    <t>https://www.atelierssystem.com/atelier-ergonomique.php</t>
  </si>
  <si>
    <t>Etabli de manipulation simple 150x80cm, surface mélaminée (ATS700) avec coffre</t>
  </si>
  <si>
    <t>Lampe établi</t>
  </si>
  <si>
    <t>Manutan</t>
  </si>
  <si>
    <t>Chaise</t>
  </si>
  <si>
    <t>https://www.manutan-collectivites.fr/product/tabouret-bois-roulettes-patins-hauteur-47-a-62-cm-111359001.html</t>
  </si>
  <si>
    <t>Armoire basse</t>
  </si>
  <si>
    <t>https://technologieservices.fr/ts_fr/pr-229279.html</t>
  </si>
  <si>
    <t>Armoire haute</t>
  </si>
  <si>
    <t>Armoire d'atelier haute, armoire de rangement métallique | Axess Industries (axess-industries.com)</t>
  </si>
  <si>
    <t>Table informatique</t>
  </si>
  <si>
    <t>https://www.direct-collectivites.com/tables-informatiques/5738-poste-informatique-a-degagement-lateral-160x80-cm.html</t>
  </si>
  <si>
    <t>Chaise informatique</t>
  </si>
  <si>
    <t>https://www.axess-industries.com/mobilier-de-bureau/scolaire/mobilier-pour-les-etablissements-secondaires/chaise-empilable-taille-4-et-6-en-bois-hetre-p-190776</t>
  </si>
  <si>
    <t>Etabli mobile</t>
  </si>
  <si>
    <t>https://www.manutan-collectivites.fr/product/etabli-mobile-tm-lxpxh-1075x700x975-mm-gris-clair-7035-itg8128684.html</t>
  </si>
  <si>
    <t>Desserte mobile</t>
  </si>
  <si>
    <t>Desserte mobile professionnel pour charges lourdes | Servantes d'atelier et dessertes mobiles | Axes | Axess Industries (axess-industries.com)</t>
  </si>
  <si>
    <t>900mm x 600mm Table de Laboratoire | Edmund Optics</t>
  </si>
  <si>
    <t>Lunettes de Protection Laser de Confort LS04 | Edmund Optics</t>
  </si>
  <si>
    <t>Diode Laser Laboratoire, 1 mW, 635 nm | Edmund Optics</t>
  </si>
  <si>
    <t>1mW, Ligne Gaussienne 90°, Laser Vert Environnements Difficiles (HE) (edmundoptics.de)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</si>
</sst>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9.9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9C57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F8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CFF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11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 wrapText="1"/>
    </xf>
    <xf numFmtId="164" fontId="0" fillId="7" borderId="4" xfId="0" applyNumberFormat="1" applyFill="1" applyBorder="1" applyAlignment="1">
      <alignment horizontal="left" vertical="center"/>
    </xf>
    <xf numFmtId="0" fontId="1" fillId="7" borderId="4" xfId="2" applyFill="1" applyBorder="1" applyAlignment="1">
      <alignment horizontal="left" vertical="center"/>
    </xf>
    <xf numFmtId="0" fontId="1" fillId="7" borderId="4" xfId="1" applyFill="1" applyBorder="1" applyAlignment="1">
      <alignment horizontal="left" vertical="center"/>
    </xf>
    <xf numFmtId="0" fontId="0" fillId="7" borderId="4" xfId="0" applyFill="1" applyBorder="1" applyAlignment="1">
      <alignment wrapText="1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1" fillId="0" borderId="4" xfId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164" fontId="0" fillId="5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/>
    </xf>
    <xf numFmtId="0" fontId="0" fillId="8" borderId="4" xfId="0" applyFill="1" applyBorder="1" applyAlignment="1">
      <alignment vertical="center" wrapText="1"/>
    </xf>
    <xf numFmtId="0" fontId="0" fillId="8" borderId="4" xfId="0" applyFill="1" applyBorder="1" applyAlignment="1">
      <alignment horizontal="left" vertical="center" wrapText="1"/>
    </xf>
    <xf numFmtId="164" fontId="0" fillId="8" borderId="4" xfId="0" applyNumberFormat="1" applyFill="1" applyBorder="1" applyAlignment="1">
      <alignment horizontal="left" vertical="center"/>
    </xf>
    <xf numFmtId="0" fontId="1" fillId="8" borderId="4" xfId="1" applyFill="1" applyBorder="1" applyAlignment="1">
      <alignment horizontal="left" vertical="center"/>
    </xf>
    <xf numFmtId="0" fontId="1" fillId="8" borderId="4" xfId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/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2" fillId="0" borderId="4" xfId="0" applyFont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164" fontId="0" fillId="0" borderId="4" xfId="0" applyNumberFormat="1" applyBorder="1" applyAlignment="1">
      <alignment horizontal="center" vertical="center"/>
    </xf>
    <xf numFmtId="0" fontId="1" fillId="12" borderId="0" xfId="2" applyFill="1"/>
    <xf numFmtId="164" fontId="0" fillId="12" borderId="4" xfId="0" applyNumberForma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164" fontId="0" fillId="13" borderId="4" xfId="0" applyNumberFormat="1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64" fontId="0" fillId="13" borderId="4" xfId="0" applyNumberFormat="1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64" fontId="0" fillId="12" borderId="4" xfId="0" applyNumberForma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164" fontId="0" fillId="12" borderId="4" xfId="0" applyNumberForma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164" fontId="0" fillId="12" borderId="4" xfId="0" applyNumberForma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164" fontId="0" fillId="12" borderId="4" xfId="0" applyNumberForma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164" fontId="0" fillId="13" borderId="4" xfId="0" applyNumberFormat="1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64" fontId="0" fillId="12" borderId="4" xfId="0" applyNumberFormat="1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1" fillId="8" borderId="4" xfId="1" applyFill="1" applyBorder="1" applyAlignment="1">
      <alignment horizontal="left" vertical="center"/>
    </xf>
  </cellXfs>
  <cellStyles count="5">
    <cellStyle name="Hyperlink" xfId="2"/>
    <cellStyle name="Lien hypertexte" xfId="1" builtinId="8"/>
    <cellStyle name="Lien hypertexte 2" xfId="3"/>
    <cellStyle name="Neutre 2" xfId="4"/>
    <cellStyle name="Normal" xfId="0" builtinId="0"/>
  </cellStyles>
  <dxfs count="0"/>
  <tableStyles count="0" defaultTableStyle="TableStyleMedium2" defaultPivotStyle="PivotStyleLight16"/>
  <colors>
    <mruColors>
      <color rgb="FFFF7575"/>
      <color rgb="FFEDCFFD"/>
      <color rgb="FFE3B6FC"/>
      <color rgb="FFF4664A"/>
      <color rgb="FFFAF89E"/>
      <color rgb="FFF4F47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dmundoptics.fr/p/c-mounted-standard-cube-beamsplitter/11557/" TargetMode="External"/><Relationship Id="rId18" Type="http://schemas.openxmlformats.org/officeDocument/2006/relationships/hyperlink" Target="https://www.edmundoptics.fr/p/400mm-dia-x-600mm-fl-uncoated-plano-convex-lens/5639/" TargetMode="External"/><Relationship Id="rId26" Type="http://schemas.openxmlformats.org/officeDocument/2006/relationships/hyperlink" Target="https://www.edmundoptics.fr/p/18mm-diameter-c-mount-achromatthick-lens-mount/11301/" TargetMode="External"/><Relationship Id="rId39" Type="http://schemas.openxmlformats.org/officeDocument/2006/relationships/hyperlink" Target="https://www.vevor.fr/soudeuse-a-fibre-optique-c_10766/vevor-episseuse-de-fusion-optique-de-fibre-ai-7-soudeuse-fibre-machine-de-fusion-p_010378512915?utm_source=google&amp;utm_medium=cpc&amp;gclid=EAIaIQobChMIw5blrK_Z_QIVz83VCh21bAZ4EAQYBSABEgKAv_D_BwE" TargetMode="External"/><Relationship Id="rId3" Type="http://schemas.openxmlformats.org/officeDocument/2006/relationships/hyperlink" Target="https://www.otelo.fr/catalogue/micrometres-interieur-3-touches/otmt-0014290308-skg.html" TargetMode="External"/><Relationship Id="rId21" Type="http://schemas.openxmlformats.org/officeDocument/2006/relationships/hyperlink" Target="https://www.edmundoptics.fr/p/50mm-dia-x-100mm-fl-uncoated-plano-convex-lens/5711/" TargetMode="External"/><Relationship Id="rId34" Type="http://schemas.openxmlformats.org/officeDocument/2006/relationships/hyperlink" Target="https://www.axess-industries.com/mobilier-de-bureau/scolaire/mobilier-pour-les-etablissements-secondaires/chaise-empilable-taille-4-et-6-en-bois-hetre-p-190776" TargetMode="External"/><Relationship Id="rId42" Type="http://schemas.openxmlformats.org/officeDocument/2006/relationships/hyperlink" Target="https://www.axess-industries.com/mobilier-d-atelier/armoires-d-atelier/d-atelier-standard/armoire-haute-d-atelier-p-109135?idstat_search=1261088" TargetMode="External"/><Relationship Id="rId47" Type="http://schemas.openxmlformats.org/officeDocument/2006/relationships/hyperlink" Target="https://www.otelo.fr/is-bin/INTERSHOP.enfinity/WFS/Otelo-France-Site/fr_FR/-/EUR/Navigation-Dispatch;pgid=j2vqG4ybIKtSR0J_8g23f9xc0000bmWpEnu7;sid=DQf9F1E1oRyhljKmMZnyHfn1Zf72kznMBoN6TjiTwO6MED0x1Q-V7lqx?Nty=1&amp;Ntx=mode+matchallpartial&amp;Ntk=Default_OTFR&amp;Nu=p_SkuGroup_ID&amp;N=16037+16046&amp;qEngine=calibre+%C3%A0+oulisse&amp;Ntt=calibre+%C3%A0+oulisse" TargetMode="External"/><Relationship Id="rId50" Type="http://schemas.openxmlformats.org/officeDocument/2006/relationships/hyperlink" Target="https://www.edmundoptics.de/p/1mw-635nm-laboratory-laser-diode/10702/" TargetMode="External"/><Relationship Id="rId7" Type="http://schemas.openxmlformats.org/officeDocument/2006/relationships/hyperlink" Target="https://www.otelo.fr/catalogue/support-articule-magnetique-serrage-mecanique-dg-10503/noga-0014240303-skg.html" TargetMode="External"/><Relationship Id="rId12" Type="http://schemas.openxmlformats.org/officeDocument/2006/relationships/hyperlink" Target="https://www.edmundoptics.fr/p/500mm-kinematic-mirror-mount/11747/" TargetMode="External"/><Relationship Id="rId17" Type="http://schemas.openxmlformats.org/officeDocument/2006/relationships/hyperlink" Target="https://www.edmundoptics.fr/p/400mm-dia-x-400mm-fl-uncoated-plano-convex-lens/8900/" TargetMode="External"/><Relationship Id="rId25" Type="http://schemas.openxmlformats.org/officeDocument/2006/relationships/hyperlink" Target="https://www.edmundoptics.fr/p/5mm-diameter-c-mount-achromatthick-lens-mount/14909/" TargetMode="External"/><Relationship Id="rId33" Type="http://schemas.openxmlformats.org/officeDocument/2006/relationships/hyperlink" Target="https://www.edmundoptics.fr/p/adjustable-optical-slit-manual-micrometer-driven/4626/" TargetMode="External"/><Relationship Id="rId38" Type="http://schemas.openxmlformats.org/officeDocument/2006/relationships/hyperlink" Target="https://www.es-france.com/8556-tablette-reflectometre-otdr-iolm-maxtester-720c.html" TargetMode="External"/><Relationship Id="rId46" Type="http://schemas.openxmlformats.org/officeDocument/2006/relationships/hyperlink" Target="https://www.knightoptical.com/stock/default/windows-and-diffusers/optical-flats/monochromatic-light-units.html" TargetMode="External"/><Relationship Id="rId2" Type="http://schemas.openxmlformats.org/officeDocument/2006/relationships/hyperlink" Target="https://www.otelo.fr/catalogue/reglet-flexible-acier-inox-100-mm-2000-mm/otmt-0014390201-skg.html" TargetMode="External"/><Relationship Id="rId16" Type="http://schemas.openxmlformats.org/officeDocument/2006/relationships/hyperlink" Target="https://www.edmundoptics.fr/p/400mm-dia-x-3000mm-fl-uncoated-plano-convex-lens/5768/" TargetMode="External"/><Relationship Id="rId20" Type="http://schemas.openxmlformats.org/officeDocument/2006/relationships/hyperlink" Target="https://www.edmundoptics.fr/p/50mm-dia-x-50mm-fl-uncoated-plano-convex-lens/5709/" TargetMode="External"/><Relationship Id="rId29" Type="http://schemas.openxmlformats.org/officeDocument/2006/relationships/hyperlink" Target="https://www.edmundoptics.fr/p/mounted-480mm-iris-diaphragm/4251/" TargetMode="External"/><Relationship Id="rId41" Type="http://schemas.openxmlformats.org/officeDocument/2006/relationships/hyperlink" Target="https://technologieservices.fr/ts_fr/pr-229279.html" TargetMode="External"/><Relationship Id="rId54" Type="http://schemas.openxmlformats.org/officeDocument/2006/relationships/comments" Target="../comments1.xml"/><Relationship Id="rId1" Type="http://schemas.openxmlformats.org/officeDocument/2006/relationships/hyperlink" Target="https://www.otelo.fr/catalogue/pieds-coulisse-4-fonctions-vernier-monobloc/otg-0014060614-skg.html" TargetMode="External"/><Relationship Id="rId6" Type="http://schemas.openxmlformats.org/officeDocument/2006/relationships/hyperlink" Target="https://www.otelo.fr/catalogue/comparateur-mecanique-10-mm/otmt-0014250110-skg.html" TargetMode="External"/><Relationship Id="rId11" Type="http://schemas.openxmlformats.org/officeDocument/2006/relationships/hyperlink" Target="https://www.edmundoptics.fr/p/50r50t-vis-c-mounted-plate-beamsplitter/10190/" TargetMode="External"/><Relationship Id="rId24" Type="http://schemas.openxmlformats.org/officeDocument/2006/relationships/hyperlink" Target="https://www.edmundoptics.fr/p/40mm-diameter-t-mount-thin-lens-mount/14913/" TargetMode="External"/><Relationship Id="rId32" Type="http://schemas.openxmlformats.org/officeDocument/2006/relationships/hyperlink" Target="https://www.edmundoptics.fr/p/240mm-length-adjustable-laser-holder/13175/" TargetMode="External"/><Relationship Id="rId37" Type="http://schemas.openxmlformats.org/officeDocument/2006/relationships/hyperlink" Target="https://www.manutan-collectivites.fr/product/tabouret-bois-roulettes-patins-hauteur-47-a-62-cm-111359001.html" TargetMode="External"/><Relationship Id="rId40" Type="http://schemas.openxmlformats.org/officeDocument/2006/relationships/hyperlink" Target="https://www.edmundoptics.fr/p/5mw-random-polarization-lasos-hene-laser/32940/" TargetMode="External"/><Relationship Id="rId45" Type="http://schemas.openxmlformats.org/officeDocument/2006/relationships/hyperlink" Target="https://www.atelierssystem.com/atelier-ergonomique.php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https://www.otelo.fr/catalogue/indicateur-levier-modele-standard/mitutoyo-0014250207-skg.html" TargetMode="External"/><Relationship Id="rId15" Type="http://schemas.openxmlformats.org/officeDocument/2006/relationships/hyperlink" Target="https://www.edmundoptics.fr/p/50mm-n-sf11-mgfsub2sub-coated-equilateral-prism/9866/" TargetMode="External"/><Relationship Id="rId23" Type="http://schemas.openxmlformats.org/officeDocument/2006/relationships/hyperlink" Target="https://www.edmundoptics.fr/p/50mm-square-metric-magnetic-base/15368/" TargetMode="External"/><Relationship Id="rId28" Type="http://schemas.openxmlformats.org/officeDocument/2006/relationships/hyperlink" Target="https://www.edmundoptics.fr/p/508mm-diameter-linear-plastic-polarizer-unmounted/28523/" TargetMode="External"/><Relationship Id="rId36" Type="http://schemas.openxmlformats.org/officeDocument/2006/relationships/hyperlink" Target="https://www.manutan-collectivites.fr/product/etabli-mobile-tm-lxpxh-1075x700x975-mm-gris-clair-7035-itg8128684.html" TargetMode="External"/><Relationship Id="rId49" Type="http://schemas.openxmlformats.org/officeDocument/2006/relationships/hyperlink" Target="https://www.edmundoptics.de/p/di4-lasershield-safety-comfort-glasses/41418/" TargetMode="External"/><Relationship Id="rId10" Type="http://schemas.openxmlformats.org/officeDocument/2006/relationships/hyperlink" Target="https://www.edmundoptics.fr/p/50mm-dia-uncoated-laser-mirror-substrate/7192/" TargetMode="External"/><Relationship Id="rId19" Type="http://schemas.openxmlformats.org/officeDocument/2006/relationships/hyperlink" Target="https://www.edmundoptics.fr/p/400mm-dia-x-4000mm-fl-uncoated-plano-convex-lens/5770/" TargetMode="External"/><Relationship Id="rId31" Type="http://schemas.openxmlformats.org/officeDocument/2006/relationships/hyperlink" Target="https://www.edmundoptics.fr/p/20mw-random-polarization-lasos-hene-laser/32948/" TargetMode="External"/><Relationship Id="rId44" Type="http://schemas.openxmlformats.org/officeDocument/2006/relationships/hyperlink" Target="https://www.atelierssystem.com/atelier-ergonomique.ph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otelo.fr/catalogue/micrometre-exterieur-en-jeu/otmt-0014310716-skg.html" TargetMode="External"/><Relationship Id="rId9" Type="http://schemas.openxmlformats.org/officeDocument/2006/relationships/hyperlink" Target="https://www.otelo.fr/catalogue/marbres-tracage-ajustage/otmt-0014450402-skg.html" TargetMode="External"/><Relationship Id="rId14" Type="http://schemas.openxmlformats.org/officeDocument/2006/relationships/hyperlink" Target="https://www.edmundoptics.fr/p/50mm-diameter-prism-mount-metric/11765/" TargetMode="External"/><Relationship Id="rId22" Type="http://schemas.openxmlformats.org/officeDocument/2006/relationships/hyperlink" Target="https://www.edmundoptics.fr/p/37810/38890/" TargetMode="External"/><Relationship Id="rId27" Type="http://schemas.openxmlformats.org/officeDocument/2006/relationships/hyperlink" Target="https://www.edmundoptics.fr/p/50mm-polarizer-mount/12320/" TargetMode="External"/><Relationship Id="rId30" Type="http://schemas.openxmlformats.org/officeDocument/2006/relationships/hyperlink" Target="https://www.edmundoptics.fr/p/5mw-random-polarization-lasos-hene-laser/32940/" TargetMode="External"/><Relationship Id="rId35" Type="http://schemas.openxmlformats.org/officeDocument/2006/relationships/hyperlink" Target="https://www.direct-collectivites.com/tables-informatiques/5738-poste-informatique-a-degagement-lateral-160x80-cm.html" TargetMode="External"/><Relationship Id="rId43" Type="http://schemas.openxmlformats.org/officeDocument/2006/relationships/hyperlink" Target="https://www.axess-industries.com/mobilier-d-atelier/servantes-d-atelier-et-dessertes-mobiles/professionnel-pour-charges-lourdes-p-143668&amp;search" TargetMode="External"/><Relationship Id="rId48" Type="http://schemas.openxmlformats.org/officeDocument/2006/relationships/hyperlink" Target="https://www.edmundoptics.de/p/900mm-x-600mm-breadboard/29603/" TargetMode="External"/><Relationship Id="rId8" Type="http://schemas.openxmlformats.org/officeDocument/2006/relationships/hyperlink" Target="https://www.otelo.fr/paires-ves-4-entailles-90-faces-pleines/otmt-45621070/SF-ID-00140201/ref-31001.html" TargetMode="External"/><Relationship Id="rId51" Type="http://schemas.openxmlformats.org/officeDocument/2006/relationships/hyperlink" Target="https://www.edmundoptics.de/p/1mw-90deg-gaussian-line-harsh-environment-green-diode/1859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P142"/>
  <sheetViews>
    <sheetView tabSelected="1" topLeftCell="D52" zoomScale="80" zoomScaleNormal="80" workbookViewId="0">
      <selection activeCell="E57" sqref="E57:E59"/>
    </sheetView>
  </sheetViews>
  <sheetFormatPr baseColWidth="10" defaultColWidth="11.42578125" defaultRowHeight="15"/>
  <cols>
    <col min="1" max="1" width="8.42578125" style="1" customWidth="1"/>
    <col min="2" max="2" width="29.7109375" style="2" customWidth="1"/>
    <col min="3" max="3" width="38.7109375" style="1" customWidth="1"/>
    <col min="4" max="4" width="62.28515625" style="1" customWidth="1"/>
    <col min="5" max="5" width="82.140625" style="1" customWidth="1"/>
    <col min="6" max="6" width="13.42578125" style="1" customWidth="1"/>
    <col min="7" max="7" width="13" style="1" bestFit="1" customWidth="1"/>
    <col min="8" max="8" width="11.42578125" style="1"/>
    <col min="9" max="9" width="16.7109375" style="1" customWidth="1"/>
    <col min="10" max="10" width="15.5703125" style="1" customWidth="1"/>
    <col min="11" max="11" width="17.7109375" style="1" bestFit="1" customWidth="1"/>
    <col min="12" max="12" width="16.140625" style="1" customWidth="1"/>
    <col min="13" max="16384" width="11.42578125" style="1"/>
  </cols>
  <sheetData>
    <row r="1" spans="1:12" ht="30.95" customHeight="1">
      <c r="A1" s="6"/>
      <c r="B1" s="5"/>
      <c r="C1" s="6"/>
      <c r="D1" s="6"/>
      <c r="E1" s="6"/>
      <c r="F1" s="7" t="s">
        <v>0</v>
      </c>
      <c r="G1" s="7" t="s">
        <v>1</v>
      </c>
      <c r="H1" s="7" t="s">
        <v>2</v>
      </c>
      <c r="I1" s="7" t="s">
        <v>3</v>
      </c>
      <c r="J1" s="40"/>
      <c r="K1" s="41"/>
      <c r="L1" s="41"/>
    </row>
    <row r="2" spans="1:12" ht="15" customHeight="1">
      <c r="A2" s="43" t="s">
        <v>4</v>
      </c>
      <c r="B2" s="39" t="s">
        <v>5</v>
      </c>
      <c r="C2" s="38" t="s">
        <v>6</v>
      </c>
      <c r="D2" s="23" t="s">
        <v>7</v>
      </c>
      <c r="E2" s="23" t="s">
        <v>8</v>
      </c>
      <c r="F2" s="27">
        <v>79000</v>
      </c>
      <c r="G2" s="27">
        <f t="shared" ref="G2:G39" si="0">F2*1.2</f>
        <v>94800</v>
      </c>
      <c r="H2" s="23">
        <v>1</v>
      </c>
      <c r="I2" s="27">
        <f t="shared" ref="I2:I39" si="1">H2*G2</f>
        <v>94800</v>
      </c>
      <c r="J2" s="27">
        <f>I2</f>
        <v>94800</v>
      </c>
      <c r="K2" s="27"/>
      <c r="L2" s="27"/>
    </row>
    <row r="3" spans="1:12" ht="15" customHeight="1">
      <c r="A3" s="43"/>
      <c r="B3" s="39"/>
      <c r="C3" s="38"/>
      <c r="D3" s="24" t="s">
        <v>9</v>
      </c>
      <c r="E3" s="23" t="s">
        <v>8</v>
      </c>
      <c r="F3" s="27">
        <v>189000</v>
      </c>
      <c r="G3" s="27">
        <f t="shared" si="0"/>
        <v>226800</v>
      </c>
      <c r="H3" s="23">
        <v>1</v>
      </c>
      <c r="I3" s="27">
        <f t="shared" si="1"/>
        <v>226800</v>
      </c>
      <c r="J3" s="27"/>
      <c r="K3" s="27">
        <f>I3</f>
        <v>226800</v>
      </c>
      <c r="L3" s="27"/>
    </row>
    <row r="4" spans="1:12" ht="15" customHeight="1">
      <c r="A4" s="43"/>
      <c r="B4" s="39"/>
      <c r="C4" s="38"/>
      <c r="D4" s="23" t="s">
        <v>10</v>
      </c>
      <c r="E4" s="23"/>
      <c r="F4" s="27">
        <v>3000</v>
      </c>
      <c r="G4" s="27">
        <f t="shared" si="0"/>
        <v>3600</v>
      </c>
      <c r="H4" s="23">
        <v>1</v>
      </c>
      <c r="I4" s="27">
        <f t="shared" si="1"/>
        <v>3600</v>
      </c>
      <c r="J4" s="27">
        <f>I4</f>
        <v>3600</v>
      </c>
      <c r="K4" s="27">
        <f>I4</f>
        <v>3600</v>
      </c>
      <c r="L4" s="27"/>
    </row>
    <row r="5" spans="1:12" ht="76.5" customHeight="1">
      <c r="A5" s="43"/>
      <c r="B5" s="39"/>
      <c r="C5" s="38"/>
      <c r="D5" s="23" t="s">
        <v>11</v>
      </c>
      <c r="E5" s="23" t="s">
        <v>12</v>
      </c>
      <c r="F5" s="27">
        <v>105</v>
      </c>
      <c r="G5" s="27">
        <f t="shared" si="0"/>
        <v>126</v>
      </c>
      <c r="H5" s="27">
        <v>1</v>
      </c>
      <c r="I5" s="27">
        <f t="shared" si="1"/>
        <v>126</v>
      </c>
      <c r="J5" s="27">
        <f>I5</f>
        <v>126</v>
      </c>
      <c r="K5" s="27">
        <f>I5</f>
        <v>126</v>
      </c>
      <c r="L5" s="27"/>
    </row>
    <row r="6" spans="1:12" ht="51" customHeight="1">
      <c r="A6" s="43"/>
      <c r="B6" s="39" t="s">
        <v>13</v>
      </c>
      <c r="C6" s="38" t="s">
        <v>14</v>
      </c>
      <c r="D6" s="25" t="s">
        <v>15</v>
      </c>
      <c r="E6" s="26" t="s">
        <v>16</v>
      </c>
      <c r="F6" s="27">
        <v>95.5</v>
      </c>
      <c r="G6" s="27">
        <f t="shared" si="0"/>
        <v>114.6</v>
      </c>
      <c r="H6" s="23">
        <v>4</v>
      </c>
      <c r="I6" s="27">
        <f t="shared" si="1"/>
        <v>458.4</v>
      </c>
      <c r="J6" s="36">
        <f>SUM(I6:I24)</f>
        <v>139638.21600000001</v>
      </c>
      <c r="K6" s="36">
        <f>J6</f>
        <v>139638.21600000001</v>
      </c>
      <c r="L6" s="36">
        <f>I6+I7+I9+I12+I13+I14+I15+I16+I18+I19+I20+I22+I23+I24</f>
        <v>59850.216</v>
      </c>
    </row>
    <row r="7" spans="1:12" ht="15" customHeight="1">
      <c r="A7" s="43"/>
      <c r="B7" s="39"/>
      <c r="C7" s="38"/>
      <c r="D7" s="25" t="s">
        <v>17</v>
      </c>
      <c r="E7" s="26" t="s">
        <v>18</v>
      </c>
      <c r="F7" s="27">
        <v>9800</v>
      </c>
      <c r="G7" s="27">
        <f t="shared" si="0"/>
        <v>11760</v>
      </c>
      <c r="H7" s="23">
        <v>4</v>
      </c>
      <c r="I7" s="27">
        <f t="shared" si="1"/>
        <v>47040</v>
      </c>
      <c r="J7" s="36"/>
      <c r="K7" s="36"/>
      <c r="L7" s="36"/>
    </row>
    <row r="8" spans="1:12" ht="15" customHeight="1">
      <c r="A8" s="43"/>
      <c r="B8" s="39"/>
      <c r="C8" s="38"/>
      <c r="D8" s="25" t="s">
        <v>19</v>
      </c>
      <c r="E8" s="26" t="s">
        <v>20</v>
      </c>
      <c r="F8" s="27">
        <v>66200</v>
      </c>
      <c r="G8" s="27">
        <f t="shared" si="0"/>
        <v>79440</v>
      </c>
      <c r="H8" s="23">
        <v>1</v>
      </c>
      <c r="I8" s="27">
        <f t="shared" si="1"/>
        <v>79440</v>
      </c>
      <c r="J8" s="36"/>
      <c r="K8" s="36"/>
      <c r="L8" s="36"/>
    </row>
    <row r="9" spans="1:12" ht="15" customHeight="1">
      <c r="A9" s="43"/>
      <c r="B9" s="39"/>
      <c r="C9" s="38"/>
      <c r="D9" s="25" t="s">
        <v>21</v>
      </c>
      <c r="E9" s="26" t="s">
        <v>22</v>
      </c>
      <c r="F9" s="27">
        <v>3000</v>
      </c>
      <c r="G9" s="27">
        <f t="shared" si="0"/>
        <v>3600</v>
      </c>
      <c r="H9" s="23">
        <v>1</v>
      </c>
      <c r="I9" s="27">
        <f t="shared" si="1"/>
        <v>3600</v>
      </c>
      <c r="J9" s="36"/>
      <c r="K9" s="36"/>
      <c r="L9" s="36"/>
    </row>
    <row r="10" spans="1:12" ht="15" customHeight="1">
      <c r="A10" s="43"/>
      <c r="B10" s="39"/>
      <c r="C10" s="38"/>
      <c r="D10" s="25" t="s">
        <v>23</v>
      </c>
      <c r="E10" s="26" t="s">
        <v>24</v>
      </c>
      <c r="F10" s="27"/>
      <c r="G10" s="27"/>
      <c r="H10" s="23"/>
      <c r="I10" s="27"/>
      <c r="J10" s="36"/>
      <c r="K10" s="36"/>
      <c r="L10" s="36"/>
    </row>
    <row r="11" spans="1:12" ht="15" customHeight="1">
      <c r="A11" s="43"/>
      <c r="B11" s="39"/>
      <c r="C11" s="38"/>
      <c r="D11" s="25" t="s">
        <v>25</v>
      </c>
      <c r="E11" s="26"/>
      <c r="F11" s="27"/>
      <c r="G11" s="27">
        <f t="shared" si="0"/>
        <v>0</v>
      </c>
      <c r="H11" s="23"/>
      <c r="I11" s="27">
        <f t="shared" si="1"/>
        <v>0</v>
      </c>
      <c r="J11" s="36"/>
      <c r="K11" s="36"/>
      <c r="L11" s="36"/>
    </row>
    <row r="12" spans="1:12" ht="97.5" customHeight="1">
      <c r="A12" s="43"/>
      <c r="B12" s="39"/>
      <c r="C12" s="38"/>
      <c r="D12" s="25" t="s">
        <v>26</v>
      </c>
      <c r="E12" s="26" t="s">
        <v>27</v>
      </c>
      <c r="F12" s="27">
        <v>1652.33</v>
      </c>
      <c r="G12" s="27">
        <f t="shared" si="0"/>
        <v>1982.7959999999998</v>
      </c>
      <c r="H12" s="23">
        <v>1</v>
      </c>
      <c r="I12" s="27">
        <f t="shared" si="1"/>
        <v>1982.7959999999998</v>
      </c>
      <c r="J12" s="36"/>
      <c r="K12" s="36"/>
      <c r="L12" s="36"/>
    </row>
    <row r="13" spans="1:12" ht="15" customHeight="1">
      <c r="A13" s="43"/>
      <c r="B13" s="39"/>
      <c r="C13" s="38"/>
      <c r="D13" s="25" t="s">
        <v>28</v>
      </c>
      <c r="E13" s="26" t="s">
        <v>12</v>
      </c>
      <c r="F13" s="27">
        <v>245.6</v>
      </c>
      <c r="G13" s="27">
        <f t="shared" si="0"/>
        <v>294.71999999999997</v>
      </c>
      <c r="H13" s="23">
        <v>4</v>
      </c>
      <c r="I13" s="27">
        <f t="shared" si="1"/>
        <v>1178.8799999999999</v>
      </c>
      <c r="J13" s="36"/>
      <c r="K13" s="36"/>
      <c r="L13" s="36"/>
    </row>
    <row r="14" spans="1:12" ht="15" customHeight="1">
      <c r="A14" s="43"/>
      <c r="B14" s="39"/>
      <c r="C14" s="38"/>
      <c r="D14" s="25" t="s">
        <v>29</v>
      </c>
      <c r="E14" s="26" t="s">
        <v>12</v>
      </c>
      <c r="F14" s="27">
        <v>127.3</v>
      </c>
      <c r="G14" s="27">
        <f t="shared" si="0"/>
        <v>152.76</v>
      </c>
      <c r="H14" s="23">
        <v>4</v>
      </c>
      <c r="I14" s="27">
        <f t="shared" si="1"/>
        <v>611.04</v>
      </c>
      <c r="J14" s="36"/>
      <c r="K14" s="36"/>
      <c r="L14" s="36"/>
    </row>
    <row r="15" spans="1:12" ht="15" customHeight="1">
      <c r="A15" s="43"/>
      <c r="B15" s="39"/>
      <c r="C15" s="38"/>
      <c r="D15" s="25" t="s">
        <v>30</v>
      </c>
      <c r="E15" s="26" t="s">
        <v>12</v>
      </c>
      <c r="F15" s="27">
        <v>53.25</v>
      </c>
      <c r="G15" s="27">
        <f t="shared" si="0"/>
        <v>63.9</v>
      </c>
      <c r="H15" s="23">
        <v>1</v>
      </c>
      <c r="I15" s="27">
        <f t="shared" si="1"/>
        <v>63.9</v>
      </c>
      <c r="J15" s="36"/>
      <c r="K15" s="36"/>
      <c r="L15" s="36"/>
    </row>
    <row r="16" spans="1:12" ht="15" customHeight="1">
      <c r="A16" s="43"/>
      <c r="B16" s="39"/>
      <c r="C16" s="38"/>
      <c r="D16" s="25" t="s">
        <v>31</v>
      </c>
      <c r="E16" s="26" t="s">
        <v>12</v>
      </c>
      <c r="F16" s="27">
        <v>735</v>
      </c>
      <c r="G16" s="27">
        <f t="shared" si="0"/>
        <v>882</v>
      </c>
      <c r="H16" s="23">
        <v>1</v>
      </c>
      <c r="I16" s="27">
        <f t="shared" si="1"/>
        <v>882</v>
      </c>
      <c r="J16" s="36"/>
      <c r="K16" s="36"/>
      <c r="L16" s="36"/>
    </row>
    <row r="17" spans="1:20" ht="15" customHeight="1">
      <c r="A17" s="43"/>
      <c r="B17" s="39"/>
      <c r="C17" s="38"/>
      <c r="D17" s="25" t="s">
        <v>32</v>
      </c>
      <c r="E17" s="26" t="s">
        <v>12</v>
      </c>
      <c r="F17" s="27">
        <v>40</v>
      </c>
      <c r="G17" s="27">
        <f t="shared" si="0"/>
        <v>48</v>
      </c>
      <c r="H17" s="23">
        <v>1</v>
      </c>
      <c r="I17" s="27">
        <f t="shared" si="1"/>
        <v>48</v>
      </c>
      <c r="J17" s="36"/>
      <c r="K17" s="36"/>
      <c r="L17" s="36"/>
    </row>
    <row r="18" spans="1:20" ht="15" customHeight="1">
      <c r="A18" s="43"/>
      <c r="B18" s="39"/>
      <c r="C18" s="38"/>
      <c r="D18" s="25" t="s">
        <v>33</v>
      </c>
      <c r="E18" s="26" t="s">
        <v>12</v>
      </c>
      <c r="F18" s="27">
        <v>38</v>
      </c>
      <c r="G18" s="27">
        <f t="shared" si="0"/>
        <v>45.6</v>
      </c>
      <c r="H18" s="23">
        <v>2</v>
      </c>
      <c r="I18" s="27">
        <f t="shared" si="1"/>
        <v>91.2</v>
      </c>
      <c r="J18" s="36"/>
      <c r="K18" s="36"/>
      <c r="L18" s="36"/>
    </row>
    <row r="19" spans="1:20" ht="127.5" customHeight="1">
      <c r="A19" s="43"/>
      <c r="B19" s="39"/>
      <c r="C19" s="38"/>
      <c r="D19" s="25" t="s">
        <v>34</v>
      </c>
      <c r="E19" s="29" t="s">
        <v>35</v>
      </c>
      <c r="F19" s="27">
        <v>817</v>
      </c>
      <c r="G19" s="27">
        <f t="shared" si="0"/>
        <v>980.4</v>
      </c>
      <c r="H19" s="23">
        <v>1</v>
      </c>
      <c r="I19" s="27">
        <f t="shared" si="1"/>
        <v>980.4</v>
      </c>
      <c r="J19" s="36"/>
      <c r="K19" s="36"/>
      <c r="L19" s="36"/>
      <c r="T19" s="30"/>
    </row>
    <row r="20" spans="1:20" ht="15" customHeight="1">
      <c r="A20" s="43"/>
      <c r="B20" s="39"/>
      <c r="C20" s="38"/>
      <c r="D20" s="25" t="s">
        <v>36</v>
      </c>
      <c r="E20" s="26" t="s">
        <v>37</v>
      </c>
      <c r="F20" s="27">
        <v>50</v>
      </c>
      <c r="G20" s="27">
        <f t="shared" si="0"/>
        <v>60</v>
      </c>
      <c r="H20" s="23">
        <v>1</v>
      </c>
      <c r="I20" s="27">
        <f t="shared" si="1"/>
        <v>60</v>
      </c>
      <c r="J20" s="36"/>
      <c r="K20" s="36"/>
      <c r="L20" s="36"/>
    </row>
    <row r="21" spans="1:20" ht="15" customHeight="1">
      <c r="A21" s="43"/>
      <c r="B21" s="39"/>
      <c r="C21" s="38"/>
      <c r="D21" s="25" t="s">
        <v>38</v>
      </c>
      <c r="E21" s="26" t="s">
        <v>39</v>
      </c>
      <c r="F21" s="27">
        <v>250</v>
      </c>
      <c r="G21" s="27">
        <f t="shared" si="0"/>
        <v>300</v>
      </c>
      <c r="H21" s="23">
        <v>1</v>
      </c>
      <c r="I21" s="27">
        <f t="shared" si="1"/>
        <v>300</v>
      </c>
      <c r="J21" s="36"/>
      <c r="K21" s="36"/>
      <c r="L21" s="36"/>
    </row>
    <row r="22" spans="1:20" ht="15" customHeight="1">
      <c r="A22" s="43"/>
      <c r="B22" s="39"/>
      <c r="C22" s="38"/>
      <c r="D22" s="25" t="s">
        <v>40</v>
      </c>
      <c r="E22" s="26" t="s">
        <v>39</v>
      </c>
      <c r="F22" s="27">
        <v>1218</v>
      </c>
      <c r="G22" s="27">
        <f t="shared" si="0"/>
        <v>1461.6</v>
      </c>
      <c r="H22" s="23">
        <v>1</v>
      </c>
      <c r="I22" s="27">
        <f t="shared" si="1"/>
        <v>1461.6</v>
      </c>
      <c r="J22" s="36"/>
      <c r="K22" s="36"/>
      <c r="L22" s="36"/>
    </row>
    <row r="23" spans="1:20" ht="15" customHeight="1">
      <c r="A23" s="43"/>
      <c r="B23" s="39"/>
      <c r="C23" s="38"/>
      <c r="D23" s="25" t="s">
        <v>41</v>
      </c>
      <c r="E23" s="26" t="s">
        <v>37</v>
      </c>
      <c r="F23" s="27">
        <v>200</v>
      </c>
      <c r="G23" s="27">
        <f t="shared" si="0"/>
        <v>240</v>
      </c>
      <c r="H23" s="23">
        <v>1</v>
      </c>
      <c r="I23" s="27">
        <f t="shared" si="1"/>
        <v>240</v>
      </c>
      <c r="J23" s="36"/>
      <c r="K23" s="36"/>
      <c r="L23" s="36"/>
    </row>
    <row r="24" spans="1:20" ht="15" customHeight="1">
      <c r="A24" s="43"/>
      <c r="B24" s="39"/>
      <c r="C24" s="38"/>
      <c r="D24" s="25" t="s">
        <v>42</v>
      </c>
      <c r="E24" s="26" t="s">
        <v>37</v>
      </c>
      <c r="F24" s="27">
        <v>1000</v>
      </c>
      <c r="G24" s="27">
        <f t="shared" si="0"/>
        <v>1200</v>
      </c>
      <c r="H24" s="23">
        <v>1</v>
      </c>
      <c r="I24" s="27">
        <f t="shared" si="1"/>
        <v>1200</v>
      </c>
      <c r="J24" s="36"/>
      <c r="K24" s="36"/>
      <c r="L24" s="36"/>
    </row>
    <row r="25" spans="1:20" ht="15" customHeight="1">
      <c r="A25" s="43"/>
      <c r="B25" s="39" t="s">
        <v>43</v>
      </c>
      <c r="C25" s="45" t="s">
        <v>44</v>
      </c>
      <c r="D25" s="8" t="s">
        <v>45</v>
      </c>
      <c r="E25" s="8" t="s">
        <v>46</v>
      </c>
      <c r="F25" s="63">
        <v>4050</v>
      </c>
      <c r="G25" s="63">
        <v>4860</v>
      </c>
      <c r="H25" s="64">
        <v>2</v>
      </c>
      <c r="I25" s="63">
        <v>9720</v>
      </c>
      <c r="J25" s="37">
        <f>SUM(I25:I52)</f>
        <v>137793.02399999995</v>
      </c>
      <c r="K25" s="37">
        <f>J25</f>
        <v>137793.02399999995</v>
      </c>
      <c r="L25" s="37">
        <f>I25+I26+I27+I28+I29+I30+I31+I34+I36+I38+I39+I40+I41+I42+I43+I44+I45+I46+I47+I48+I49+I50+I51+I52</f>
        <v>87393.023999999961</v>
      </c>
    </row>
    <row r="26" spans="1:20">
      <c r="A26" s="43"/>
      <c r="B26" s="39"/>
      <c r="C26" s="45"/>
      <c r="D26" s="8" t="s">
        <v>47</v>
      </c>
      <c r="E26" s="8" t="s">
        <v>48</v>
      </c>
      <c r="F26" s="63">
        <v>4740</v>
      </c>
      <c r="G26" s="63">
        <v>5688</v>
      </c>
      <c r="H26" s="64">
        <v>2</v>
      </c>
      <c r="I26" s="63">
        <v>11376</v>
      </c>
      <c r="J26" s="37"/>
      <c r="K26" s="37"/>
      <c r="L26" s="37"/>
    </row>
    <row r="27" spans="1:20">
      <c r="A27" s="43"/>
      <c r="B27" s="39"/>
      <c r="C27" s="45"/>
      <c r="D27" s="8" t="s">
        <v>49</v>
      </c>
      <c r="E27" s="8" t="s">
        <v>50</v>
      </c>
      <c r="F27" s="63">
        <v>2240</v>
      </c>
      <c r="G27" s="63">
        <v>2688</v>
      </c>
      <c r="H27" s="64">
        <v>2</v>
      </c>
      <c r="I27" s="63">
        <v>5376</v>
      </c>
      <c r="J27" s="37"/>
      <c r="K27" s="37"/>
      <c r="L27" s="37"/>
    </row>
    <row r="28" spans="1:20">
      <c r="A28" s="43"/>
      <c r="B28" s="39"/>
      <c r="C28" s="45"/>
      <c r="D28" s="8" t="s">
        <v>51</v>
      </c>
      <c r="E28" s="8" t="s">
        <v>52</v>
      </c>
      <c r="F28" s="63">
        <v>6450</v>
      </c>
      <c r="G28" s="63">
        <v>7740</v>
      </c>
      <c r="H28" s="64">
        <v>4</v>
      </c>
      <c r="I28" s="63">
        <v>30960</v>
      </c>
      <c r="J28" s="37"/>
      <c r="K28" s="37"/>
      <c r="L28" s="37"/>
    </row>
    <row r="29" spans="1:20">
      <c r="A29" s="43"/>
      <c r="B29" s="39"/>
      <c r="C29" s="45"/>
      <c r="D29" s="8" t="s">
        <v>53</v>
      </c>
      <c r="E29" s="8" t="s">
        <v>54</v>
      </c>
      <c r="F29" s="63">
        <v>2515</v>
      </c>
      <c r="G29" s="63">
        <v>3018</v>
      </c>
      <c r="H29" s="64">
        <v>1</v>
      </c>
      <c r="I29" s="63">
        <v>3018</v>
      </c>
      <c r="J29" s="37"/>
      <c r="K29" s="37"/>
      <c r="L29" s="37"/>
    </row>
    <row r="30" spans="1:20">
      <c r="A30" s="43"/>
      <c r="B30" s="39"/>
      <c r="C30" s="45"/>
      <c r="D30" s="8" t="s">
        <v>55</v>
      </c>
      <c r="E30" s="8" t="s">
        <v>56</v>
      </c>
      <c r="F30" s="63">
        <v>953</v>
      </c>
      <c r="G30" s="63">
        <v>1143.5999999999999</v>
      </c>
      <c r="H30" s="64">
        <v>2</v>
      </c>
      <c r="I30" s="63">
        <v>2287.1999999999998</v>
      </c>
      <c r="J30" s="37"/>
      <c r="K30" s="37"/>
      <c r="L30" s="37"/>
    </row>
    <row r="31" spans="1:20">
      <c r="A31" s="43"/>
      <c r="B31" s="39"/>
      <c r="C31" s="45"/>
      <c r="D31" s="8" t="s">
        <v>57</v>
      </c>
      <c r="E31" s="8" t="s">
        <v>58</v>
      </c>
      <c r="F31" s="61">
        <v>119.2</v>
      </c>
      <c r="G31" s="61">
        <v>143.04</v>
      </c>
      <c r="H31" s="62">
        <v>1</v>
      </c>
      <c r="I31" s="61">
        <v>143.04</v>
      </c>
      <c r="J31" s="37"/>
      <c r="K31" s="37"/>
      <c r="L31" s="37"/>
    </row>
    <row r="32" spans="1:20" ht="30">
      <c r="A32" s="43"/>
      <c r="B32" s="39"/>
      <c r="C32" s="45"/>
      <c r="D32" s="9" t="s">
        <v>59</v>
      </c>
      <c r="E32" s="8" t="s">
        <v>60</v>
      </c>
      <c r="F32" s="10">
        <v>42000</v>
      </c>
      <c r="G32" s="10">
        <f t="shared" si="0"/>
        <v>50400</v>
      </c>
      <c r="H32" s="8">
        <v>1</v>
      </c>
      <c r="I32" s="10">
        <f t="shared" si="1"/>
        <v>50400</v>
      </c>
      <c r="J32" s="37"/>
      <c r="K32" s="37"/>
      <c r="L32" s="37"/>
    </row>
    <row r="33" spans="1:12" ht="30">
      <c r="A33" s="43"/>
      <c r="B33" s="39"/>
      <c r="C33" s="45"/>
      <c r="D33" s="9" t="s">
        <v>61</v>
      </c>
      <c r="E33" s="8" t="s">
        <v>62</v>
      </c>
      <c r="F33" s="65">
        <v>40047</v>
      </c>
      <c r="G33" s="65">
        <v>48056.4</v>
      </c>
      <c r="H33" s="66">
        <v>0</v>
      </c>
      <c r="I33" s="65">
        <v>0</v>
      </c>
      <c r="J33" s="37"/>
      <c r="K33" s="37"/>
      <c r="L33" s="37"/>
    </row>
    <row r="34" spans="1:12" ht="30">
      <c r="A34" s="43"/>
      <c r="B34" s="39"/>
      <c r="C34" s="45"/>
      <c r="D34" s="9" t="s">
        <v>63</v>
      </c>
      <c r="E34" s="8" t="s">
        <v>64</v>
      </c>
      <c r="F34" s="65">
        <v>6505</v>
      </c>
      <c r="G34" s="65">
        <v>7806</v>
      </c>
      <c r="H34" s="66">
        <v>1</v>
      </c>
      <c r="I34" s="65">
        <v>7806</v>
      </c>
      <c r="J34" s="37"/>
      <c r="K34" s="37"/>
      <c r="L34" s="37"/>
    </row>
    <row r="35" spans="1:12" ht="30">
      <c r="A35" s="43"/>
      <c r="B35" s="39"/>
      <c r="C35" s="45"/>
      <c r="D35" s="9" t="s">
        <v>65</v>
      </c>
      <c r="E35" s="8" t="s">
        <v>66</v>
      </c>
      <c r="F35" s="10">
        <v>100000</v>
      </c>
      <c r="G35" s="10">
        <f t="shared" si="0"/>
        <v>120000</v>
      </c>
      <c r="H35" s="8">
        <v>0</v>
      </c>
      <c r="I35" s="10">
        <f t="shared" si="1"/>
        <v>0</v>
      </c>
      <c r="J35" s="37"/>
      <c r="K35" s="37"/>
      <c r="L35" s="37"/>
    </row>
    <row r="36" spans="1:12">
      <c r="A36" s="43"/>
      <c r="B36" s="39"/>
      <c r="C36" s="45"/>
      <c r="D36" s="8" t="s">
        <v>67</v>
      </c>
      <c r="E36" s="11" t="s">
        <v>68</v>
      </c>
      <c r="F36" s="10">
        <v>4942</v>
      </c>
      <c r="G36" s="10">
        <f t="shared" si="0"/>
        <v>5930.4</v>
      </c>
      <c r="H36" s="8">
        <v>1</v>
      </c>
      <c r="I36" s="10">
        <f t="shared" si="1"/>
        <v>5930.4</v>
      </c>
      <c r="J36" s="37"/>
      <c r="K36" s="37"/>
      <c r="L36" s="37"/>
    </row>
    <row r="37" spans="1:12" ht="42.75" customHeight="1">
      <c r="A37" s="43"/>
      <c r="B37" s="39"/>
      <c r="C37" s="45"/>
      <c r="D37" s="9" t="s">
        <v>69</v>
      </c>
      <c r="E37" s="9" t="s">
        <v>70</v>
      </c>
      <c r="F37" s="10">
        <v>92000</v>
      </c>
      <c r="G37" s="10">
        <f t="shared" si="0"/>
        <v>110400</v>
      </c>
      <c r="H37" s="8">
        <v>0</v>
      </c>
      <c r="I37" s="10">
        <f t="shared" si="1"/>
        <v>0</v>
      </c>
      <c r="J37" s="37"/>
      <c r="K37" s="37"/>
      <c r="L37" s="37"/>
    </row>
    <row r="38" spans="1:12">
      <c r="A38" s="43"/>
      <c r="B38" s="39"/>
      <c r="C38" s="45"/>
      <c r="D38" s="9" t="s">
        <v>71</v>
      </c>
      <c r="E38" s="12" t="s">
        <v>72</v>
      </c>
      <c r="F38" s="67">
        <v>720</v>
      </c>
      <c r="G38" s="67">
        <v>864</v>
      </c>
      <c r="H38" s="68">
        <v>1</v>
      </c>
      <c r="I38" s="67">
        <v>864</v>
      </c>
      <c r="J38" s="37"/>
      <c r="K38" s="37"/>
      <c r="L38" s="37"/>
    </row>
    <row r="39" spans="1:12">
      <c r="A39" s="43"/>
      <c r="B39" s="39"/>
      <c r="C39" s="45"/>
      <c r="D39" s="9" t="s">
        <v>73</v>
      </c>
      <c r="E39" s="12" t="s">
        <v>74</v>
      </c>
      <c r="F39" s="10">
        <v>52.5</v>
      </c>
      <c r="G39" s="10">
        <f t="shared" si="0"/>
        <v>63</v>
      </c>
      <c r="H39" s="8">
        <v>1</v>
      </c>
      <c r="I39" s="10">
        <f t="shared" si="1"/>
        <v>63</v>
      </c>
      <c r="J39" s="37"/>
      <c r="K39" s="37"/>
      <c r="L39" s="37"/>
    </row>
    <row r="40" spans="1:12">
      <c r="A40" s="43"/>
      <c r="B40" s="39"/>
      <c r="C40" s="45"/>
      <c r="D40" s="8" t="s">
        <v>75</v>
      </c>
      <c r="E40" s="12" t="s">
        <v>76</v>
      </c>
      <c r="F40" s="10">
        <v>13.3</v>
      </c>
      <c r="G40" s="10">
        <f>F40*1.2</f>
        <v>15.96</v>
      </c>
      <c r="H40" s="8">
        <v>5</v>
      </c>
      <c r="I40" s="10">
        <f>H40*G40</f>
        <v>79.800000000000011</v>
      </c>
      <c r="J40" s="37"/>
      <c r="K40" s="37"/>
      <c r="L40" s="37"/>
    </row>
    <row r="41" spans="1:12">
      <c r="A41" s="43"/>
      <c r="B41" s="39"/>
      <c r="C41" s="45"/>
      <c r="D41" s="8" t="s">
        <v>77</v>
      </c>
      <c r="E41" s="12" t="s">
        <v>78</v>
      </c>
      <c r="F41" s="10">
        <v>2.0299999999999998</v>
      </c>
      <c r="G41" s="10">
        <f t="shared" ref="G41:G117" si="2">F41*1.2</f>
        <v>2.4359999999999995</v>
      </c>
      <c r="H41" s="8">
        <v>5</v>
      </c>
      <c r="I41" s="10">
        <f t="shared" ref="I41:I45" si="3">H41*G41</f>
        <v>12.179999999999998</v>
      </c>
      <c r="J41" s="37"/>
      <c r="K41" s="37"/>
      <c r="L41" s="37"/>
    </row>
    <row r="42" spans="1:12">
      <c r="A42" s="43"/>
      <c r="B42" s="39"/>
      <c r="C42" s="45"/>
      <c r="D42" s="8" t="s">
        <v>79</v>
      </c>
      <c r="E42" s="12" t="s">
        <v>80</v>
      </c>
      <c r="F42" s="10">
        <v>452.78</v>
      </c>
      <c r="G42" s="10">
        <f t="shared" si="2"/>
        <v>543.3359999999999</v>
      </c>
      <c r="H42" s="8">
        <v>1</v>
      </c>
      <c r="I42" s="10">
        <f t="shared" si="3"/>
        <v>543.3359999999999</v>
      </c>
      <c r="J42" s="37"/>
      <c r="K42" s="37"/>
      <c r="L42" s="37"/>
    </row>
    <row r="43" spans="1:12">
      <c r="A43" s="43"/>
      <c r="B43" s="39"/>
      <c r="C43" s="45"/>
      <c r="D43" s="8" t="s">
        <v>81</v>
      </c>
      <c r="E43" s="12" t="s">
        <v>82</v>
      </c>
      <c r="F43" s="10">
        <v>76.319999999999993</v>
      </c>
      <c r="G43" s="10">
        <f t="shared" si="2"/>
        <v>91.583999999999989</v>
      </c>
      <c r="H43" s="8">
        <v>1</v>
      </c>
      <c r="I43" s="10">
        <f t="shared" si="3"/>
        <v>91.583999999999989</v>
      </c>
      <c r="J43" s="37"/>
      <c r="K43" s="37"/>
      <c r="L43" s="37"/>
    </row>
    <row r="44" spans="1:12">
      <c r="A44" s="43"/>
      <c r="B44" s="39"/>
      <c r="C44" s="45"/>
      <c r="D44" s="8" t="s">
        <v>83</v>
      </c>
      <c r="E44" s="12" t="s">
        <v>84</v>
      </c>
      <c r="F44" s="10">
        <v>17.010000000000002</v>
      </c>
      <c r="G44" s="10">
        <f t="shared" si="2"/>
        <v>20.412000000000003</v>
      </c>
      <c r="H44" s="8">
        <v>3</v>
      </c>
      <c r="I44" s="10">
        <f t="shared" si="3"/>
        <v>61.236000000000004</v>
      </c>
      <c r="J44" s="37"/>
      <c r="K44" s="37"/>
      <c r="L44" s="37"/>
    </row>
    <row r="45" spans="1:12">
      <c r="A45" s="43"/>
      <c r="B45" s="39"/>
      <c r="C45" s="45"/>
      <c r="D45" s="8" t="s">
        <v>85</v>
      </c>
      <c r="E45" s="12" t="s">
        <v>86</v>
      </c>
      <c r="F45" s="10">
        <v>93</v>
      </c>
      <c r="G45" s="10">
        <f t="shared" si="2"/>
        <v>111.6</v>
      </c>
      <c r="H45" s="8">
        <v>2</v>
      </c>
      <c r="I45" s="10">
        <f t="shared" si="3"/>
        <v>223.2</v>
      </c>
      <c r="J45" s="37"/>
      <c r="K45" s="37"/>
      <c r="L45" s="37"/>
    </row>
    <row r="46" spans="1:12">
      <c r="A46" s="43"/>
      <c r="B46" s="39"/>
      <c r="C46" s="45"/>
      <c r="D46" s="8" t="s">
        <v>75</v>
      </c>
      <c r="E46" s="31" t="s">
        <v>87</v>
      </c>
      <c r="F46" s="10">
        <v>153</v>
      </c>
      <c r="G46" s="10">
        <f>F46*1.2</f>
        <v>183.6</v>
      </c>
      <c r="H46" s="8">
        <v>2</v>
      </c>
      <c r="I46" s="10">
        <f>G46*H46</f>
        <v>367.2</v>
      </c>
      <c r="J46" s="37"/>
      <c r="K46" s="37"/>
      <c r="L46" s="37"/>
    </row>
    <row r="47" spans="1:12">
      <c r="A47" s="43"/>
      <c r="B47" s="39"/>
      <c r="C47" s="45"/>
      <c r="D47" s="8" t="s">
        <v>88</v>
      </c>
      <c r="E47" s="12" t="s">
        <v>89</v>
      </c>
      <c r="F47" s="10">
        <v>182.9</v>
      </c>
      <c r="G47" s="10">
        <f t="shared" si="2"/>
        <v>219.48</v>
      </c>
      <c r="H47" s="8">
        <v>5</v>
      </c>
      <c r="I47" s="10">
        <f t="shared" ref="I47:I52" si="4">G47*H47</f>
        <v>1097.3999999999999</v>
      </c>
      <c r="J47" s="37"/>
      <c r="K47" s="37"/>
      <c r="L47" s="37"/>
    </row>
    <row r="48" spans="1:12">
      <c r="A48" s="43"/>
      <c r="B48" s="39"/>
      <c r="C48" s="45"/>
      <c r="D48" s="8" t="s">
        <v>90</v>
      </c>
      <c r="E48" s="12" t="s">
        <v>91</v>
      </c>
      <c r="F48" s="10">
        <v>190.7</v>
      </c>
      <c r="G48" s="10">
        <f t="shared" si="2"/>
        <v>228.83999999999997</v>
      </c>
      <c r="H48" s="8">
        <v>2</v>
      </c>
      <c r="I48" s="10">
        <f t="shared" si="4"/>
        <v>457.67999999999995</v>
      </c>
      <c r="J48" s="37"/>
      <c r="K48" s="37"/>
      <c r="L48" s="37"/>
    </row>
    <row r="49" spans="1:16370" ht="30">
      <c r="A49" s="43"/>
      <c r="B49" s="39"/>
      <c r="C49" s="45"/>
      <c r="D49" s="13" t="s">
        <v>92</v>
      </c>
      <c r="E49" s="12" t="s">
        <v>93</v>
      </c>
      <c r="F49" s="10">
        <v>600</v>
      </c>
      <c r="G49" s="10">
        <f t="shared" si="2"/>
        <v>720</v>
      </c>
      <c r="H49" s="8">
        <v>2</v>
      </c>
      <c r="I49" s="10">
        <f t="shared" si="4"/>
        <v>1440</v>
      </c>
      <c r="J49" s="37"/>
      <c r="K49" s="37"/>
      <c r="L49" s="37"/>
    </row>
    <row r="50" spans="1:16370">
      <c r="A50" s="43"/>
      <c r="B50" s="39"/>
      <c r="C50" s="45"/>
      <c r="D50" s="13" t="s">
        <v>94</v>
      </c>
      <c r="E50" s="12" t="s">
        <v>93</v>
      </c>
      <c r="F50" s="10">
        <v>1500</v>
      </c>
      <c r="G50" s="10">
        <f t="shared" si="2"/>
        <v>1800</v>
      </c>
      <c r="H50" s="8">
        <v>1</v>
      </c>
      <c r="I50" s="10">
        <f t="shared" si="4"/>
        <v>1800</v>
      </c>
      <c r="J50" s="37"/>
      <c r="K50" s="37"/>
      <c r="L50" s="37"/>
    </row>
    <row r="51" spans="1:16370">
      <c r="A51" s="43"/>
      <c r="B51" s="39"/>
      <c r="C51" s="45"/>
      <c r="D51" s="8" t="s">
        <v>95</v>
      </c>
      <c r="E51" s="12" t="s">
        <v>96</v>
      </c>
      <c r="F51" s="10">
        <v>110.57</v>
      </c>
      <c r="G51" s="10">
        <f t="shared" si="2"/>
        <v>132.684</v>
      </c>
      <c r="H51" s="8">
        <v>2</v>
      </c>
      <c r="I51" s="10">
        <f t="shared" si="4"/>
        <v>265.36799999999999</v>
      </c>
      <c r="J51" s="37"/>
      <c r="K51" s="37"/>
      <c r="L51" s="37"/>
    </row>
    <row r="52" spans="1:16370">
      <c r="A52" s="43"/>
      <c r="B52" s="44"/>
      <c r="C52" s="45"/>
      <c r="D52" s="8" t="s">
        <v>97</v>
      </c>
      <c r="E52" s="60" t="s">
        <v>216</v>
      </c>
      <c r="F52" s="69">
        <v>701.6</v>
      </c>
      <c r="G52" s="69">
        <v>1705.2</v>
      </c>
      <c r="H52" s="70">
        <v>2</v>
      </c>
      <c r="I52" s="69">
        <v>3410.4</v>
      </c>
      <c r="J52" s="37"/>
      <c r="K52" s="37"/>
      <c r="L52" s="3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3"/>
      <c r="WSJ52" s="3"/>
      <c r="WSK52" s="3"/>
      <c r="WSL52" s="3"/>
      <c r="WSM52" s="3"/>
      <c r="WSN52" s="3"/>
      <c r="WSO52" s="3"/>
      <c r="WSP52" s="3"/>
      <c r="WSQ52" s="3"/>
      <c r="WSR52" s="3"/>
      <c r="WSS52" s="3"/>
      <c r="WST52" s="3"/>
      <c r="WSU52" s="3"/>
      <c r="WSV52" s="3"/>
      <c r="WSW52" s="3"/>
      <c r="WSX52" s="3"/>
      <c r="WSY52" s="3"/>
      <c r="WSZ52" s="3"/>
      <c r="WTA52" s="3"/>
      <c r="WTB52" s="3"/>
      <c r="WTC52" s="3"/>
      <c r="WTD52" s="3"/>
      <c r="WTE52" s="3"/>
      <c r="WTF52" s="3"/>
      <c r="WTG52" s="3"/>
      <c r="WTH52" s="3"/>
      <c r="WTI52" s="3"/>
      <c r="WTJ52" s="3"/>
      <c r="WTK52" s="3"/>
      <c r="WTL52" s="3"/>
      <c r="WTM52" s="3"/>
      <c r="WTN52" s="3"/>
      <c r="WTO52" s="3"/>
      <c r="WTP52" s="3"/>
      <c r="WTQ52" s="3"/>
      <c r="WTR52" s="3"/>
      <c r="WTS52" s="3"/>
      <c r="WTT52" s="3"/>
      <c r="WTU52" s="3"/>
      <c r="WTV52" s="3"/>
      <c r="WTW52" s="3"/>
      <c r="WTX52" s="3"/>
      <c r="WTY52" s="3"/>
      <c r="WTZ52" s="3"/>
      <c r="WUA52" s="3"/>
      <c r="WUB52" s="3"/>
      <c r="WUC52" s="3"/>
      <c r="WUD52" s="3"/>
      <c r="WUE52" s="3"/>
      <c r="WUF52" s="3"/>
      <c r="WUG52" s="3"/>
      <c r="WUH52" s="3"/>
      <c r="WUI52" s="3"/>
      <c r="WUJ52" s="3"/>
      <c r="WUK52" s="3"/>
      <c r="WUL52" s="3"/>
      <c r="WUM52" s="3"/>
      <c r="WUN52" s="3"/>
      <c r="WUO52" s="3"/>
      <c r="WUP52" s="3"/>
      <c r="WUQ52" s="3"/>
      <c r="WUR52" s="3"/>
      <c r="WUS52" s="3"/>
      <c r="WUT52" s="3"/>
      <c r="WUU52" s="3"/>
      <c r="WUV52" s="3"/>
      <c r="WUW52" s="3"/>
      <c r="WUX52" s="3"/>
      <c r="WUY52" s="3"/>
      <c r="WUZ52" s="3"/>
      <c r="WVA52" s="3"/>
      <c r="WVB52" s="3"/>
      <c r="WVC52" s="3"/>
      <c r="WVD52" s="3"/>
      <c r="WVE52" s="3"/>
      <c r="WVF52" s="3"/>
      <c r="WVG52" s="3"/>
      <c r="WVH52" s="3"/>
      <c r="WVI52" s="3"/>
      <c r="WVJ52" s="3"/>
      <c r="WVK52" s="3"/>
      <c r="WVL52" s="3"/>
      <c r="WVM52" s="3"/>
      <c r="WVN52" s="3"/>
      <c r="WVO52" s="3"/>
      <c r="WVP52" s="3"/>
      <c r="WVQ52" s="3"/>
      <c r="WVR52" s="3"/>
      <c r="WVS52" s="3"/>
      <c r="WVT52" s="3"/>
      <c r="WVU52" s="3"/>
      <c r="WVV52" s="3"/>
      <c r="WVW52" s="3"/>
      <c r="WVX52" s="3"/>
      <c r="WVY52" s="3"/>
      <c r="WVZ52" s="3"/>
      <c r="WWA52" s="3"/>
      <c r="WWB52" s="3"/>
      <c r="WWC52" s="3"/>
      <c r="WWD52" s="3"/>
      <c r="WWE52" s="3"/>
      <c r="WWF52" s="3"/>
      <c r="WWG52" s="3"/>
      <c r="WWH52" s="3"/>
      <c r="WWI52" s="3"/>
      <c r="WWJ52" s="3"/>
      <c r="WWK52" s="3"/>
      <c r="WWL52" s="3"/>
      <c r="WWM52" s="3"/>
      <c r="WWN52" s="3"/>
      <c r="WWO52" s="3"/>
      <c r="WWP52" s="3"/>
      <c r="WWQ52" s="3"/>
      <c r="WWR52" s="3"/>
      <c r="WWS52" s="3"/>
      <c r="WWT52" s="3"/>
      <c r="WWU52" s="3"/>
      <c r="WWV52" s="3"/>
      <c r="WWW52" s="3"/>
      <c r="WWX52" s="3"/>
      <c r="WWY52" s="3"/>
      <c r="WWZ52" s="3"/>
      <c r="WXA52" s="3"/>
      <c r="WXB52" s="3"/>
      <c r="WXC52" s="3"/>
      <c r="WXD52" s="3"/>
      <c r="WXE52" s="3"/>
      <c r="WXF52" s="3"/>
      <c r="WXG52" s="3"/>
      <c r="WXH52" s="3"/>
      <c r="WXI52" s="3"/>
      <c r="WXJ52" s="3"/>
      <c r="WXK52" s="3"/>
      <c r="WXL52" s="3"/>
      <c r="WXM52" s="3"/>
      <c r="WXN52" s="3"/>
      <c r="WXO52" s="3"/>
      <c r="WXP52" s="3"/>
      <c r="WXQ52" s="3"/>
      <c r="WXR52" s="3"/>
      <c r="WXS52" s="3"/>
      <c r="WXT52" s="3"/>
      <c r="WXU52" s="3"/>
      <c r="WXV52" s="3"/>
      <c r="WXW52" s="3"/>
      <c r="WXX52" s="3"/>
      <c r="WXY52" s="3"/>
      <c r="WXZ52" s="3"/>
      <c r="WYA52" s="3"/>
      <c r="WYB52" s="3"/>
      <c r="WYC52" s="3"/>
      <c r="WYD52" s="3"/>
      <c r="WYE52" s="3"/>
      <c r="WYF52" s="3"/>
      <c r="WYG52" s="3"/>
      <c r="WYH52" s="3"/>
      <c r="WYI52" s="3"/>
      <c r="WYJ52" s="3"/>
      <c r="WYK52" s="3"/>
      <c r="WYL52" s="3"/>
      <c r="WYM52" s="3"/>
      <c r="WYN52" s="3"/>
      <c r="WYO52" s="3"/>
      <c r="WYP52" s="3"/>
      <c r="WYQ52" s="3"/>
      <c r="WYR52" s="3"/>
      <c r="WYS52" s="3"/>
      <c r="WYT52" s="3"/>
      <c r="WYU52" s="3"/>
      <c r="WYV52" s="3"/>
      <c r="WYW52" s="3"/>
      <c r="WYX52" s="3"/>
      <c r="WYY52" s="3"/>
      <c r="WYZ52" s="3"/>
      <c r="WZA52" s="3"/>
      <c r="WZB52" s="3"/>
      <c r="WZC52" s="3"/>
      <c r="WZD52" s="3"/>
      <c r="WZE52" s="3"/>
      <c r="WZF52" s="3"/>
      <c r="WZG52" s="3"/>
      <c r="WZH52" s="3"/>
      <c r="WZI52" s="3"/>
      <c r="WZJ52" s="3"/>
      <c r="WZK52" s="3"/>
      <c r="WZL52" s="3"/>
      <c r="WZM52" s="3"/>
      <c r="WZN52" s="3"/>
      <c r="WZO52" s="3"/>
      <c r="WZP52" s="3"/>
      <c r="WZQ52" s="3"/>
      <c r="WZR52" s="3"/>
      <c r="WZS52" s="3"/>
      <c r="WZT52" s="3"/>
      <c r="WZU52" s="3"/>
      <c r="WZV52" s="3"/>
      <c r="WZW52" s="3"/>
      <c r="WZX52" s="3"/>
      <c r="WZY52" s="3"/>
      <c r="WZZ52" s="3"/>
      <c r="XAA52" s="3"/>
      <c r="XAB52" s="3"/>
      <c r="XAC52" s="3"/>
      <c r="XAD52" s="3"/>
      <c r="XAE52" s="3"/>
      <c r="XAF52" s="3"/>
      <c r="XAG52" s="3"/>
      <c r="XAH52" s="3"/>
      <c r="XAI52" s="3"/>
      <c r="XAJ52" s="3"/>
      <c r="XAK52" s="3"/>
      <c r="XAL52" s="3"/>
      <c r="XAM52" s="3"/>
      <c r="XAN52" s="3"/>
      <c r="XAO52" s="3"/>
      <c r="XAP52" s="3"/>
      <c r="XAQ52" s="3"/>
      <c r="XAR52" s="3"/>
      <c r="XAS52" s="3"/>
      <c r="XAT52" s="3"/>
      <c r="XAU52" s="3"/>
      <c r="XAV52" s="3"/>
      <c r="XAW52" s="3"/>
      <c r="XAX52" s="3"/>
      <c r="XAY52" s="3"/>
      <c r="XAZ52" s="3"/>
      <c r="XBA52" s="3"/>
      <c r="XBB52" s="3"/>
      <c r="XBC52" s="3"/>
      <c r="XBD52" s="3"/>
      <c r="XBE52" s="3"/>
      <c r="XBF52" s="3"/>
      <c r="XBG52" s="3"/>
      <c r="XBH52" s="3"/>
      <c r="XBI52" s="3"/>
      <c r="XBJ52" s="3"/>
      <c r="XBK52" s="3"/>
      <c r="XBL52" s="3"/>
      <c r="XBM52" s="3"/>
      <c r="XBN52" s="3"/>
      <c r="XBO52" s="3"/>
      <c r="XBP52" s="3"/>
      <c r="XBQ52" s="3"/>
      <c r="XBR52" s="3"/>
      <c r="XBS52" s="3"/>
      <c r="XBT52" s="3"/>
      <c r="XBU52" s="3"/>
      <c r="XBV52" s="3"/>
      <c r="XBW52" s="3"/>
      <c r="XBX52" s="3"/>
      <c r="XBY52" s="3"/>
      <c r="XBZ52" s="3"/>
      <c r="XCA52" s="3"/>
      <c r="XCB52" s="3"/>
      <c r="XCC52" s="3"/>
      <c r="XCD52" s="3"/>
      <c r="XCE52" s="3"/>
      <c r="XCF52" s="3"/>
      <c r="XCG52" s="3"/>
      <c r="XCH52" s="3"/>
      <c r="XCI52" s="3"/>
      <c r="XCJ52" s="3"/>
      <c r="XCK52" s="3"/>
      <c r="XCL52" s="3"/>
      <c r="XCM52" s="3"/>
      <c r="XCN52" s="3"/>
      <c r="XCO52" s="3"/>
      <c r="XCP52" s="3"/>
      <c r="XCQ52" s="3"/>
      <c r="XCR52" s="3"/>
      <c r="XCS52" s="3"/>
      <c r="XCT52" s="3"/>
      <c r="XCU52" s="3"/>
      <c r="XCV52" s="3"/>
      <c r="XCW52" s="3"/>
      <c r="XCX52" s="3"/>
      <c r="XCY52" s="3"/>
      <c r="XCZ52" s="3"/>
      <c r="XDA52" s="3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</row>
    <row r="53" spans="1:16370" ht="14.25" customHeight="1">
      <c r="A53" s="58" t="s">
        <v>98</v>
      </c>
      <c r="B53" s="46" t="s">
        <v>99</v>
      </c>
      <c r="C53" s="42" t="s">
        <v>100</v>
      </c>
      <c r="D53" s="23" t="s">
        <v>101</v>
      </c>
      <c r="E53" s="28" t="s">
        <v>102</v>
      </c>
      <c r="F53" s="27">
        <v>960.99</v>
      </c>
      <c r="G53" s="27">
        <f t="shared" si="2"/>
        <v>1153.1879999999999</v>
      </c>
      <c r="H53" s="23">
        <v>2</v>
      </c>
      <c r="I53" s="27">
        <f>G53*H53</f>
        <v>2306.3759999999997</v>
      </c>
      <c r="J53" s="36">
        <f>SUM(I53:I90)</f>
        <v>193376.35199999993</v>
      </c>
      <c r="K53" s="36">
        <f>J53</f>
        <v>193376.35199999993</v>
      </c>
      <c r="L53" s="36">
        <f>I53+I54+I55+I56+I57/2+I58/2+I59+I60+I61+I62+I63+I64+I66+I67+I68+I69+I70+I71+I73+I72+I74+I75+I76+I77+I78/2+I79+I80+I81+I82+I83+I84+I85+I86</f>
        <v>36426.048000000003</v>
      </c>
    </row>
    <row r="54" spans="1:16370">
      <c r="A54" s="58"/>
      <c r="B54" s="46"/>
      <c r="C54" s="42"/>
      <c r="D54" s="23" t="s">
        <v>103</v>
      </c>
      <c r="E54" s="28" t="s">
        <v>72</v>
      </c>
      <c r="F54" s="71">
        <v>560</v>
      </c>
      <c r="G54" s="71">
        <v>672</v>
      </c>
      <c r="H54" s="72">
        <v>1</v>
      </c>
      <c r="I54" s="71">
        <v>672</v>
      </c>
      <c r="J54" s="36"/>
      <c r="K54" s="36"/>
      <c r="L54" s="36"/>
    </row>
    <row r="55" spans="1:16370">
      <c r="A55" s="58"/>
      <c r="B55" s="46"/>
      <c r="C55" s="42"/>
      <c r="D55" s="23" t="s">
        <v>104</v>
      </c>
      <c r="E55" s="28" t="s">
        <v>105</v>
      </c>
      <c r="F55" s="71">
        <v>1423.2</v>
      </c>
      <c r="G55" s="71">
        <v>1707.84</v>
      </c>
      <c r="H55" s="72">
        <v>2</v>
      </c>
      <c r="I55" s="71">
        <v>3415.68</v>
      </c>
      <c r="J55" s="36"/>
      <c r="K55" s="36"/>
      <c r="L55" s="36"/>
    </row>
    <row r="56" spans="1:16370">
      <c r="A56" s="58"/>
      <c r="B56" s="46"/>
      <c r="C56" s="42"/>
      <c r="D56" s="23" t="s">
        <v>106</v>
      </c>
      <c r="E56" s="28" t="s">
        <v>107</v>
      </c>
      <c r="F56" s="71">
        <v>274.39999999999998</v>
      </c>
      <c r="G56" s="71">
        <v>329.28</v>
      </c>
      <c r="H56" s="72">
        <v>1</v>
      </c>
      <c r="I56" s="71">
        <v>329.28</v>
      </c>
      <c r="J56" s="36"/>
      <c r="K56" s="36"/>
      <c r="L56" s="36"/>
    </row>
    <row r="57" spans="1:16370">
      <c r="A57" s="58"/>
      <c r="B57" s="46"/>
      <c r="C57" s="42"/>
      <c r="D57" s="23" t="s">
        <v>108</v>
      </c>
      <c r="E57" s="79" t="s">
        <v>217</v>
      </c>
      <c r="F57" s="71">
        <v>136.32</v>
      </c>
      <c r="G57" s="71">
        <v>163.58399999999997</v>
      </c>
      <c r="H57" s="72">
        <v>12</v>
      </c>
      <c r="I57" s="71">
        <v>1963.0079999999998</v>
      </c>
      <c r="J57" s="36"/>
      <c r="K57" s="36"/>
      <c r="L57" s="36"/>
    </row>
    <row r="58" spans="1:16370">
      <c r="A58" s="58"/>
      <c r="B58" s="46"/>
      <c r="C58" s="42"/>
      <c r="D58" s="23" t="s">
        <v>109</v>
      </c>
      <c r="E58" s="79" t="s">
        <v>218</v>
      </c>
      <c r="F58" s="71">
        <v>400</v>
      </c>
      <c r="G58" s="71">
        <v>480</v>
      </c>
      <c r="H58" s="72">
        <v>12</v>
      </c>
      <c r="I58" s="71">
        <v>5760</v>
      </c>
      <c r="J58" s="36"/>
      <c r="K58" s="36"/>
      <c r="L58" s="36"/>
    </row>
    <row r="59" spans="1:16370">
      <c r="A59" s="58"/>
      <c r="B59" s="46"/>
      <c r="C59" s="42"/>
      <c r="D59" s="23" t="s">
        <v>110</v>
      </c>
      <c r="E59" s="79" t="s">
        <v>219</v>
      </c>
      <c r="F59" s="71">
        <v>500.4</v>
      </c>
      <c r="G59" s="71">
        <v>600.4799999999999</v>
      </c>
      <c r="H59" s="72">
        <v>1</v>
      </c>
      <c r="I59" s="71">
        <v>600.4799999999999</v>
      </c>
      <c r="J59" s="36"/>
      <c r="K59" s="36"/>
      <c r="L59" s="36"/>
    </row>
    <row r="60" spans="1:16370">
      <c r="A60" s="58"/>
      <c r="B60" s="46"/>
      <c r="C60" s="42"/>
      <c r="D60" s="23" t="s">
        <v>111</v>
      </c>
      <c r="E60" s="28" t="s">
        <v>74</v>
      </c>
      <c r="F60" s="27">
        <v>200</v>
      </c>
      <c r="G60" s="27">
        <f t="shared" si="2"/>
        <v>240</v>
      </c>
      <c r="H60" s="23">
        <v>1</v>
      </c>
      <c r="I60" s="27">
        <f t="shared" ref="I54:I90" si="5">G60*H60</f>
        <v>240</v>
      </c>
      <c r="J60" s="36"/>
      <c r="K60" s="36"/>
      <c r="L60" s="36"/>
    </row>
    <row r="61" spans="1:16370">
      <c r="A61" s="58"/>
      <c r="B61" s="46"/>
      <c r="C61" s="42"/>
      <c r="D61" s="23" t="s">
        <v>112</v>
      </c>
      <c r="E61" s="28" t="s">
        <v>113</v>
      </c>
      <c r="F61" s="73">
        <v>33.200000000000003</v>
      </c>
      <c r="G61" s="73">
        <v>39.840000000000003</v>
      </c>
      <c r="H61" s="74">
        <v>6</v>
      </c>
      <c r="I61" s="73">
        <v>239.04000000000002</v>
      </c>
      <c r="J61" s="36"/>
      <c r="K61" s="36"/>
      <c r="L61" s="36"/>
    </row>
    <row r="62" spans="1:16370">
      <c r="A62" s="58"/>
      <c r="B62" s="46"/>
      <c r="C62" s="42"/>
      <c r="D62" s="23" t="s">
        <v>114</v>
      </c>
      <c r="E62" s="28" t="s">
        <v>115</v>
      </c>
      <c r="F62" s="73">
        <v>34</v>
      </c>
      <c r="G62" s="73">
        <v>40.799999999999997</v>
      </c>
      <c r="H62" s="74">
        <v>2</v>
      </c>
      <c r="I62" s="73">
        <v>81.599999999999994</v>
      </c>
      <c r="J62" s="36"/>
      <c r="K62" s="36"/>
      <c r="L62" s="36"/>
    </row>
    <row r="63" spans="1:16370">
      <c r="A63" s="58"/>
      <c r="B63" s="46"/>
      <c r="C63" s="42"/>
      <c r="D63" s="23" t="s">
        <v>116</v>
      </c>
      <c r="E63" s="28" t="s">
        <v>117</v>
      </c>
      <c r="F63" s="73">
        <v>34</v>
      </c>
      <c r="G63" s="73">
        <v>40.799999999999997</v>
      </c>
      <c r="H63" s="74">
        <v>2</v>
      </c>
      <c r="I63" s="73">
        <v>81.599999999999994</v>
      </c>
      <c r="J63" s="36"/>
      <c r="K63" s="36"/>
      <c r="L63" s="36"/>
    </row>
    <row r="64" spans="1:16370">
      <c r="A64" s="58"/>
      <c r="B64" s="46"/>
      <c r="C64" s="42"/>
      <c r="D64" s="23" t="s">
        <v>118</v>
      </c>
      <c r="E64" s="28" t="s">
        <v>119</v>
      </c>
      <c r="F64" s="73">
        <v>33.200000000000003</v>
      </c>
      <c r="G64" s="73">
        <v>39.840000000000003</v>
      </c>
      <c r="H64" s="74">
        <v>2</v>
      </c>
      <c r="I64" s="73">
        <v>79.680000000000007</v>
      </c>
      <c r="J64" s="36"/>
      <c r="K64" s="36"/>
      <c r="L64" s="36"/>
    </row>
    <row r="65" spans="1:12" ht="30">
      <c r="A65" s="58"/>
      <c r="B65" s="46"/>
      <c r="C65" s="42"/>
      <c r="D65" s="26" t="s">
        <v>120</v>
      </c>
      <c r="E65" s="29" t="s">
        <v>121</v>
      </c>
      <c r="F65" s="75">
        <v>58000</v>
      </c>
      <c r="G65" s="75">
        <v>69600</v>
      </c>
      <c r="H65" s="76">
        <v>2</v>
      </c>
      <c r="I65" s="75">
        <v>139200</v>
      </c>
      <c r="J65" s="36"/>
      <c r="K65" s="36"/>
      <c r="L65" s="36"/>
    </row>
    <row r="66" spans="1:12" ht="15" customHeight="1">
      <c r="A66" s="58"/>
      <c r="B66" s="47" t="s">
        <v>122</v>
      </c>
      <c r="C66" s="42"/>
      <c r="D66" s="23" t="s">
        <v>123</v>
      </c>
      <c r="E66" s="28" t="s">
        <v>124</v>
      </c>
      <c r="F66" s="73">
        <v>28.4</v>
      </c>
      <c r="G66" s="73">
        <v>34.08</v>
      </c>
      <c r="H66" s="74">
        <v>1</v>
      </c>
      <c r="I66" s="73">
        <v>34.08</v>
      </c>
      <c r="J66" s="36"/>
      <c r="K66" s="36"/>
      <c r="L66" s="36"/>
    </row>
    <row r="67" spans="1:12">
      <c r="A67" s="58"/>
      <c r="B67" s="47"/>
      <c r="C67" s="42"/>
      <c r="D67" s="23" t="s">
        <v>125</v>
      </c>
      <c r="E67" s="28" t="s">
        <v>126</v>
      </c>
      <c r="F67" s="73">
        <v>28</v>
      </c>
      <c r="G67" s="73">
        <v>33.6</v>
      </c>
      <c r="H67" s="74">
        <v>3</v>
      </c>
      <c r="I67" s="73">
        <v>100.80000000000001</v>
      </c>
      <c r="J67" s="36"/>
      <c r="K67" s="36"/>
      <c r="L67" s="36"/>
    </row>
    <row r="68" spans="1:12">
      <c r="A68" s="58"/>
      <c r="B68" s="47"/>
      <c r="C68" s="42"/>
      <c r="D68" s="23" t="s">
        <v>127</v>
      </c>
      <c r="E68" s="28" t="s">
        <v>128</v>
      </c>
      <c r="F68" s="73">
        <v>24</v>
      </c>
      <c r="G68" s="73">
        <v>28.799999999999997</v>
      </c>
      <c r="H68" s="74">
        <v>3</v>
      </c>
      <c r="I68" s="73">
        <v>86.399999999999991</v>
      </c>
      <c r="J68" s="36"/>
      <c r="K68" s="36"/>
      <c r="L68" s="36"/>
    </row>
    <row r="69" spans="1:12">
      <c r="A69" s="58"/>
      <c r="B69" s="47"/>
      <c r="C69" s="42"/>
      <c r="D69" s="23" t="s">
        <v>129</v>
      </c>
      <c r="E69" s="28" t="s">
        <v>130</v>
      </c>
      <c r="F69" s="73">
        <v>122.4</v>
      </c>
      <c r="G69" s="73">
        <v>146.88</v>
      </c>
      <c r="H69" s="74">
        <v>3</v>
      </c>
      <c r="I69" s="73">
        <v>440.64</v>
      </c>
      <c r="J69" s="36"/>
      <c r="K69" s="36"/>
      <c r="L69" s="36"/>
    </row>
    <row r="70" spans="1:12">
      <c r="A70" s="58"/>
      <c r="B70" s="47"/>
      <c r="C70" s="42"/>
      <c r="D70" s="23" t="s">
        <v>131</v>
      </c>
      <c r="E70" s="28" t="s">
        <v>132</v>
      </c>
      <c r="F70" s="73">
        <v>236</v>
      </c>
      <c r="G70" s="73">
        <v>283.2</v>
      </c>
      <c r="H70" s="74">
        <v>5</v>
      </c>
      <c r="I70" s="73">
        <v>1416</v>
      </c>
      <c r="J70" s="36"/>
      <c r="K70" s="36"/>
      <c r="L70" s="36"/>
    </row>
    <row r="71" spans="1:12">
      <c r="A71" s="58"/>
      <c r="B71" s="47"/>
      <c r="C71" s="42"/>
      <c r="D71" s="23" t="s">
        <v>133</v>
      </c>
      <c r="E71" s="28" t="s">
        <v>134</v>
      </c>
      <c r="F71" s="73">
        <v>256.8</v>
      </c>
      <c r="G71" s="73">
        <v>308.16000000000003</v>
      </c>
      <c r="H71" s="74">
        <v>5</v>
      </c>
      <c r="I71" s="73">
        <v>1540.8000000000002</v>
      </c>
      <c r="J71" s="36"/>
      <c r="K71" s="36"/>
      <c r="L71" s="36"/>
    </row>
    <row r="72" spans="1:12">
      <c r="A72" s="58"/>
      <c r="B72" s="47"/>
      <c r="C72" s="42"/>
      <c r="D72" s="23" t="s">
        <v>135</v>
      </c>
      <c r="E72" s="23" t="s">
        <v>136</v>
      </c>
      <c r="F72" s="27">
        <v>6000</v>
      </c>
      <c r="G72" s="27">
        <f t="shared" si="2"/>
        <v>7200</v>
      </c>
      <c r="H72" s="23">
        <v>1</v>
      </c>
      <c r="I72" s="27">
        <f t="shared" ref="I72" si="6">H72*G72</f>
        <v>7200</v>
      </c>
      <c r="J72" s="36"/>
      <c r="K72" s="36"/>
      <c r="L72" s="36"/>
    </row>
    <row r="73" spans="1:12">
      <c r="A73" s="58"/>
      <c r="B73" s="47"/>
      <c r="C73" s="42"/>
      <c r="D73" s="23" t="s">
        <v>137</v>
      </c>
      <c r="E73" s="28" t="s">
        <v>138</v>
      </c>
      <c r="F73" s="77">
        <v>287.2</v>
      </c>
      <c r="G73" s="77">
        <v>344.64</v>
      </c>
      <c r="H73" s="78">
        <v>5</v>
      </c>
      <c r="I73" s="77">
        <v>1723.1999999999998</v>
      </c>
      <c r="J73" s="36"/>
      <c r="K73" s="36"/>
      <c r="L73" s="36"/>
    </row>
    <row r="74" spans="1:12">
      <c r="A74" s="58"/>
      <c r="B74" s="47"/>
      <c r="C74" s="42"/>
      <c r="D74" s="23" t="s">
        <v>139</v>
      </c>
      <c r="E74" s="28" t="s">
        <v>140</v>
      </c>
      <c r="F74" s="77">
        <v>50.4</v>
      </c>
      <c r="G74" s="77">
        <v>60.48</v>
      </c>
      <c r="H74" s="78">
        <v>3</v>
      </c>
      <c r="I74" s="77">
        <v>181.44</v>
      </c>
      <c r="J74" s="36"/>
      <c r="K74" s="36"/>
      <c r="L74" s="36"/>
    </row>
    <row r="75" spans="1:12">
      <c r="A75" s="58"/>
      <c r="B75" s="47"/>
      <c r="C75" s="42"/>
      <c r="D75" s="23" t="s">
        <v>141</v>
      </c>
      <c r="E75" s="28" t="s">
        <v>142</v>
      </c>
      <c r="F75" s="77">
        <v>41.6</v>
      </c>
      <c r="G75" s="77">
        <v>49.92</v>
      </c>
      <c r="H75" s="78">
        <v>8</v>
      </c>
      <c r="I75" s="77">
        <v>399.36</v>
      </c>
      <c r="J75" s="36"/>
      <c r="K75" s="36"/>
      <c r="L75" s="36"/>
    </row>
    <row r="76" spans="1:12" ht="15" customHeight="1">
      <c r="A76" s="58"/>
      <c r="B76" s="47" t="s">
        <v>143</v>
      </c>
      <c r="C76" s="42"/>
      <c r="D76" s="23" t="s">
        <v>144</v>
      </c>
      <c r="E76" s="28" t="s">
        <v>145</v>
      </c>
      <c r="F76" s="77">
        <v>41.6</v>
      </c>
      <c r="G76" s="77">
        <v>49.92</v>
      </c>
      <c r="H76" s="78">
        <v>6</v>
      </c>
      <c r="I76" s="77">
        <v>299.52</v>
      </c>
      <c r="J76" s="36"/>
      <c r="K76" s="36"/>
      <c r="L76" s="36"/>
    </row>
    <row r="77" spans="1:12">
      <c r="A77" s="58"/>
      <c r="B77" s="47"/>
      <c r="C77" s="42"/>
      <c r="D77" s="23" t="s">
        <v>88</v>
      </c>
      <c r="E77" s="28" t="s">
        <v>146</v>
      </c>
      <c r="F77" s="77">
        <v>84</v>
      </c>
      <c r="G77" s="77">
        <v>100.8</v>
      </c>
      <c r="H77" s="78">
        <v>3</v>
      </c>
      <c r="I77" s="77">
        <v>302.39999999999998</v>
      </c>
      <c r="J77" s="36"/>
      <c r="K77" s="36"/>
      <c r="L77" s="36"/>
    </row>
    <row r="78" spans="1:12">
      <c r="A78" s="58"/>
      <c r="B78" s="47"/>
      <c r="C78" s="42"/>
      <c r="D78" s="23" t="s">
        <v>147</v>
      </c>
      <c r="E78" s="28" t="s">
        <v>148</v>
      </c>
      <c r="F78" s="77">
        <v>264</v>
      </c>
      <c r="G78" s="77">
        <v>316.8</v>
      </c>
      <c r="H78" s="78">
        <v>20</v>
      </c>
      <c r="I78" s="77">
        <v>6336</v>
      </c>
      <c r="J78" s="36"/>
      <c r="K78" s="36"/>
      <c r="L78" s="36"/>
    </row>
    <row r="79" spans="1:12">
      <c r="A79" s="58"/>
      <c r="B79" s="47"/>
      <c r="C79" s="42"/>
      <c r="D79" s="23" t="s">
        <v>149</v>
      </c>
      <c r="E79" s="28" t="s">
        <v>150</v>
      </c>
      <c r="F79" s="77">
        <v>396.8</v>
      </c>
      <c r="G79" s="77">
        <v>476.15999999999997</v>
      </c>
      <c r="H79" s="78">
        <v>5</v>
      </c>
      <c r="I79" s="77">
        <v>2380.7999999999997</v>
      </c>
      <c r="J79" s="36"/>
      <c r="K79" s="36"/>
      <c r="L79" s="36"/>
    </row>
    <row r="80" spans="1:12">
      <c r="A80" s="58"/>
      <c r="B80" s="47"/>
      <c r="C80" s="42"/>
      <c r="D80" s="23" t="s">
        <v>151</v>
      </c>
      <c r="E80" s="23" t="s">
        <v>152</v>
      </c>
      <c r="F80" s="77">
        <v>1500</v>
      </c>
      <c r="G80" s="77">
        <v>1800</v>
      </c>
      <c r="H80" s="78">
        <v>1</v>
      </c>
      <c r="I80" s="77">
        <v>1800</v>
      </c>
      <c r="J80" s="36"/>
      <c r="K80" s="36"/>
      <c r="L80" s="36"/>
    </row>
    <row r="81" spans="1:12">
      <c r="A81" s="58"/>
      <c r="B81" s="47"/>
      <c r="C81" s="42"/>
      <c r="D81" s="23" t="s">
        <v>153</v>
      </c>
      <c r="E81" s="28" t="s">
        <v>154</v>
      </c>
      <c r="F81" s="77">
        <v>29.6</v>
      </c>
      <c r="G81" s="77">
        <v>35.520000000000003</v>
      </c>
      <c r="H81" s="78">
        <v>3</v>
      </c>
      <c r="I81" s="77">
        <v>106.56</v>
      </c>
      <c r="J81" s="36"/>
      <c r="K81" s="36"/>
      <c r="L81" s="36"/>
    </row>
    <row r="82" spans="1:12">
      <c r="A82" s="58"/>
      <c r="B82" s="47"/>
      <c r="C82" s="42"/>
      <c r="D82" s="23" t="s">
        <v>155</v>
      </c>
      <c r="E82" s="28" t="s">
        <v>156</v>
      </c>
      <c r="F82" s="77">
        <v>193.6</v>
      </c>
      <c r="G82" s="77">
        <v>232.32</v>
      </c>
      <c r="H82" s="78">
        <v>3</v>
      </c>
      <c r="I82" s="77">
        <v>696.96</v>
      </c>
      <c r="J82" s="36"/>
      <c r="K82" s="36"/>
      <c r="L82" s="36"/>
    </row>
    <row r="83" spans="1:12">
      <c r="A83" s="58"/>
      <c r="B83" s="47"/>
      <c r="C83" s="42"/>
      <c r="D83" s="23" t="s">
        <v>157</v>
      </c>
      <c r="E83" s="28" t="s">
        <v>158</v>
      </c>
      <c r="F83" s="77">
        <v>97.6</v>
      </c>
      <c r="G83" s="77">
        <v>117.11999999999999</v>
      </c>
      <c r="H83" s="78">
        <v>3</v>
      </c>
      <c r="I83" s="77">
        <v>351.35999999999996</v>
      </c>
      <c r="J83" s="36"/>
      <c r="K83" s="36"/>
      <c r="L83" s="36"/>
    </row>
    <row r="84" spans="1:12">
      <c r="A84" s="58"/>
      <c r="B84" s="47"/>
      <c r="C84" s="42"/>
      <c r="D84" s="23" t="s">
        <v>159</v>
      </c>
      <c r="E84" s="28" t="s">
        <v>160</v>
      </c>
      <c r="F84" s="77">
        <v>376.8</v>
      </c>
      <c r="G84" s="77">
        <v>452.16</v>
      </c>
      <c r="H84" s="78">
        <v>3</v>
      </c>
      <c r="I84" s="77">
        <v>1356.48</v>
      </c>
      <c r="J84" s="36"/>
      <c r="K84" s="36"/>
      <c r="L84" s="36"/>
    </row>
    <row r="85" spans="1:12">
      <c r="A85" s="58"/>
      <c r="B85" s="47"/>
      <c r="C85" s="42"/>
      <c r="D85" s="23" t="s">
        <v>161</v>
      </c>
      <c r="E85" s="28" t="s">
        <v>162</v>
      </c>
      <c r="F85" s="27">
        <v>23.75</v>
      </c>
      <c r="G85" s="27">
        <f t="shared" ref="G84:G90" si="7">F85*1.2</f>
        <v>28.5</v>
      </c>
      <c r="H85" s="23">
        <v>12</v>
      </c>
      <c r="I85" s="27">
        <f t="shared" si="5"/>
        <v>342</v>
      </c>
      <c r="J85" s="36"/>
      <c r="K85" s="36"/>
      <c r="L85" s="36"/>
    </row>
    <row r="86" spans="1:12">
      <c r="A86" s="58"/>
      <c r="B86" s="47"/>
      <c r="C86" s="42"/>
      <c r="D86" s="23" t="s">
        <v>163</v>
      </c>
      <c r="E86" s="28" t="s">
        <v>164</v>
      </c>
      <c r="F86" s="27">
        <v>246.67</v>
      </c>
      <c r="G86" s="27">
        <f t="shared" si="7"/>
        <v>296.00399999999996</v>
      </c>
      <c r="H86" s="23">
        <v>2</v>
      </c>
      <c r="I86" s="27">
        <f t="shared" si="5"/>
        <v>592.00799999999992</v>
      </c>
      <c r="J86" s="36"/>
      <c r="K86" s="36"/>
      <c r="L86" s="36"/>
    </row>
    <row r="87" spans="1:12">
      <c r="A87" s="58"/>
      <c r="B87" s="47"/>
      <c r="C87" s="42"/>
      <c r="D87" s="23" t="s">
        <v>165</v>
      </c>
      <c r="E87" s="28" t="s">
        <v>166</v>
      </c>
      <c r="F87" s="27">
        <v>319</v>
      </c>
      <c r="G87" s="27">
        <f t="shared" si="7"/>
        <v>382.8</v>
      </c>
      <c r="H87" s="23">
        <v>6</v>
      </c>
      <c r="I87" s="27">
        <f t="shared" si="5"/>
        <v>2296.8000000000002</v>
      </c>
      <c r="J87" s="36"/>
      <c r="K87" s="36"/>
      <c r="L87" s="36"/>
    </row>
    <row r="88" spans="1:12">
      <c r="A88" s="58"/>
      <c r="B88" s="47"/>
      <c r="C88" s="42"/>
      <c r="D88" s="23" t="s">
        <v>167</v>
      </c>
      <c r="E88" s="28" t="s">
        <v>168</v>
      </c>
      <c r="F88" s="27">
        <v>163</v>
      </c>
      <c r="G88" s="27">
        <f t="shared" si="7"/>
        <v>195.6</v>
      </c>
      <c r="H88" s="23">
        <v>6</v>
      </c>
      <c r="I88" s="27">
        <f t="shared" si="5"/>
        <v>1173.5999999999999</v>
      </c>
      <c r="J88" s="36"/>
      <c r="K88" s="36"/>
      <c r="L88" s="36"/>
    </row>
    <row r="89" spans="1:12">
      <c r="A89" s="58"/>
      <c r="B89" s="47"/>
      <c r="C89" s="42"/>
      <c r="D89" s="23" t="s">
        <v>169</v>
      </c>
      <c r="E89" s="28" t="s">
        <v>170</v>
      </c>
      <c r="F89" s="27">
        <v>395</v>
      </c>
      <c r="G89" s="27">
        <f t="shared" si="7"/>
        <v>474</v>
      </c>
      <c r="H89" s="23">
        <v>6</v>
      </c>
      <c r="I89" s="27">
        <f t="shared" si="5"/>
        <v>2844</v>
      </c>
      <c r="J89" s="36"/>
      <c r="K89" s="36"/>
      <c r="L89" s="36"/>
    </row>
    <row r="90" spans="1:12">
      <c r="A90" s="58"/>
      <c r="B90" s="47"/>
      <c r="C90" s="42"/>
      <c r="D90" s="23" t="s">
        <v>171</v>
      </c>
      <c r="E90" s="28" t="s">
        <v>172</v>
      </c>
      <c r="F90" s="27">
        <v>612</v>
      </c>
      <c r="G90" s="27">
        <f t="shared" si="7"/>
        <v>734.4</v>
      </c>
      <c r="H90" s="23">
        <v>6</v>
      </c>
      <c r="I90" s="27">
        <f t="shared" si="5"/>
        <v>4406.3999999999996</v>
      </c>
      <c r="J90" s="36"/>
      <c r="K90" s="36"/>
      <c r="L90" s="36"/>
    </row>
    <row r="91" spans="1:12" ht="15.95" customHeight="1">
      <c r="A91" s="57" t="s">
        <v>173</v>
      </c>
      <c r="B91" s="56" t="s">
        <v>174</v>
      </c>
      <c r="C91" s="51" t="s">
        <v>175</v>
      </c>
      <c r="D91" s="14"/>
      <c r="E91" s="14"/>
      <c r="F91" s="15"/>
      <c r="G91" s="15">
        <f t="shared" si="2"/>
        <v>0</v>
      </c>
      <c r="H91" s="15"/>
      <c r="I91" s="15">
        <f t="shared" ref="I91:I139" si="8">H92*G91</f>
        <v>0</v>
      </c>
      <c r="J91" s="32">
        <f>SUM(I91:I110)</f>
        <v>28641.600000000002</v>
      </c>
      <c r="K91" s="32">
        <f>J91</f>
        <v>28641.600000000002</v>
      </c>
      <c r="L91" s="32">
        <v>0</v>
      </c>
    </row>
    <row r="92" spans="1:12">
      <c r="A92" s="57"/>
      <c r="B92" s="56"/>
      <c r="C92" s="51"/>
      <c r="D92" s="14"/>
      <c r="E92" s="14"/>
      <c r="F92" s="15"/>
      <c r="G92" s="15">
        <f t="shared" si="2"/>
        <v>0</v>
      </c>
      <c r="H92" s="14"/>
      <c r="I92" s="15">
        <f t="shared" si="8"/>
        <v>0</v>
      </c>
      <c r="J92" s="33"/>
      <c r="K92" s="33"/>
      <c r="L92" s="33"/>
    </row>
    <row r="93" spans="1:12">
      <c r="A93" s="57"/>
      <c r="B93" s="56"/>
      <c r="C93" s="51"/>
      <c r="D93" s="14" t="s">
        <v>176</v>
      </c>
      <c r="E93" s="14"/>
      <c r="F93" s="15"/>
      <c r="G93" s="15">
        <f t="shared" si="2"/>
        <v>0</v>
      </c>
      <c r="H93" s="14"/>
      <c r="I93" s="15">
        <f t="shared" si="8"/>
        <v>0</v>
      </c>
      <c r="J93" s="33"/>
      <c r="K93" s="33"/>
      <c r="L93" s="33"/>
    </row>
    <row r="94" spans="1:12">
      <c r="A94" s="57"/>
      <c r="B94" s="56"/>
      <c r="C94" s="51"/>
      <c r="D94" s="14"/>
      <c r="E94" s="14"/>
      <c r="F94" s="15"/>
      <c r="G94" s="15">
        <f t="shared" si="2"/>
        <v>0</v>
      </c>
      <c r="H94" s="14"/>
      <c r="I94" s="15">
        <f t="shared" si="8"/>
        <v>0</v>
      </c>
      <c r="J94" s="33"/>
      <c r="K94" s="33"/>
      <c r="L94" s="33"/>
    </row>
    <row r="95" spans="1:12">
      <c r="A95" s="57"/>
      <c r="B95" s="56"/>
      <c r="C95" s="51"/>
      <c r="D95" s="14"/>
      <c r="E95" s="14"/>
      <c r="F95" s="15"/>
      <c r="G95" s="15">
        <f t="shared" si="2"/>
        <v>0</v>
      </c>
      <c r="H95" s="14"/>
      <c r="I95" s="15">
        <f t="shared" si="8"/>
        <v>0</v>
      </c>
      <c r="J95" s="33"/>
      <c r="K95" s="33"/>
      <c r="L95" s="33"/>
    </row>
    <row r="96" spans="1:12">
      <c r="A96" s="57"/>
      <c r="B96" s="56"/>
      <c r="C96" s="51"/>
      <c r="D96" s="14"/>
      <c r="E96" s="14"/>
      <c r="F96" s="15"/>
      <c r="G96" s="15">
        <f t="shared" si="2"/>
        <v>0</v>
      </c>
      <c r="H96" s="14"/>
      <c r="I96" s="15">
        <f t="shared" si="8"/>
        <v>0</v>
      </c>
      <c r="J96" s="33"/>
      <c r="K96" s="33"/>
      <c r="L96" s="33"/>
    </row>
    <row r="97" spans="1:12">
      <c r="A97" s="57"/>
      <c r="B97" s="56"/>
      <c r="C97" s="51"/>
      <c r="D97" s="14"/>
      <c r="E97" s="14"/>
      <c r="F97" s="15"/>
      <c r="G97" s="15">
        <f t="shared" si="2"/>
        <v>0</v>
      </c>
      <c r="H97" s="14"/>
      <c r="I97" s="15">
        <f t="shared" si="8"/>
        <v>0</v>
      </c>
      <c r="J97" s="33"/>
      <c r="K97" s="33"/>
      <c r="L97" s="33"/>
    </row>
    <row r="98" spans="1:12" ht="16.5" customHeight="1">
      <c r="A98" s="57"/>
      <c r="B98" s="56" t="s">
        <v>177</v>
      </c>
      <c r="C98" s="51" t="s">
        <v>178</v>
      </c>
      <c r="D98" s="14" t="s">
        <v>179</v>
      </c>
      <c r="E98" s="14" t="s">
        <v>180</v>
      </c>
      <c r="F98" s="15"/>
      <c r="G98" s="15">
        <v>15000</v>
      </c>
      <c r="H98" s="14"/>
      <c r="I98" s="15">
        <f>G98</f>
        <v>15000</v>
      </c>
      <c r="J98" s="33"/>
      <c r="K98" s="33"/>
      <c r="L98" s="33"/>
    </row>
    <row r="99" spans="1:12">
      <c r="A99" s="57"/>
      <c r="B99" s="56"/>
      <c r="C99" s="51"/>
      <c r="D99" s="14"/>
      <c r="E99" s="14"/>
      <c r="F99" s="15"/>
      <c r="G99" s="15">
        <f t="shared" si="2"/>
        <v>0</v>
      </c>
      <c r="H99" s="14"/>
      <c r="I99" s="15">
        <f t="shared" si="8"/>
        <v>0</v>
      </c>
      <c r="J99" s="33"/>
      <c r="K99" s="33"/>
      <c r="L99" s="33"/>
    </row>
    <row r="100" spans="1:12">
      <c r="A100" s="57"/>
      <c r="B100" s="56"/>
      <c r="C100" s="51"/>
      <c r="D100" s="14"/>
      <c r="E100" s="14"/>
      <c r="F100" s="15"/>
      <c r="G100" s="15">
        <f t="shared" si="2"/>
        <v>0</v>
      </c>
      <c r="H100" s="14"/>
      <c r="I100" s="15">
        <f t="shared" si="8"/>
        <v>0</v>
      </c>
      <c r="J100" s="33"/>
      <c r="K100" s="33"/>
      <c r="L100" s="33"/>
    </row>
    <row r="101" spans="1:12">
      <c r="A101" s="57"/>
      <c r="B101" s="56"/>
      <c r="C101" s="51"/>
      <c r="D101" s="14"/>
      <c r="E101" s="14"/>
      <c r="F101" s="15"/>
      <c r="G101" s="15">
        <f t="shared" si="2"/>
        <v>0</v>
      </c>
      <c r="H101" s="14"/>
      <c r="I101" s="15">
        <f t="shared" si="8"/>
        <v>0</v>
      </c>
      <c r="J101" s="33"/>
      <c r="K101" s="33"/>
      <c r="L101" s="33"/>
    </row>
    <row r="102" spans="1:12">
      <c r="A102" s="57"/>
      <c r="B102" s="56"/>
      <c r="C102" s="51"/>
      <c r="D102" s="14"/>
      <c r="E102" s="14"/>
      <c r="F102" s="15"/>
      <c r="G102" s="15">
        <f t="shared" si="2"/>
        <v>0</v>
      </c>
      <c r="H102" s="14"/>
      <c r="I102" s="15">
        <f t="shared" si="8"/>
        <v>0</v>
      </c>
      <c r="J102" s="33"/>
      <c r="K102" s="33"/>
      <c r="L102" s="33"/>
    </row>
    <row r="103" spans="1:12">
      <c r="A103" s="57"/>
      <c r="B103" s="56"/>
      <c r="C103" s="51"/>
      <c r="D103" s="14"/>
      <c r="E103" s="14"/>
      <c r="F103" s="15"/>
      <c r="G103" s="15">
        <f t="shared" si="2"/>
        <v>0</v>
      </c>
      <c r="H103" s="14"/>
      <c r="I103" s="15">
        <f t="shared" si="8"/>
        <v>0</v>
      </c>
      <c r="J103" s="33"/>
      <c r="K103" s="33"/>
      <c r="L103" s="33"/>
    </row>
    <row r="104" spans="1:12">
      <c r="A104" s="57"/>
      <c r="B104" s="56"/>
      <c r="C104" s="51"/>
      <c r="D104" s="14"/>
      <c r="E104" s="14"/>
      <c r="F104" s="15"/>
      <c r="G104" s="15">
        <f t="shared" si="2"/>
        <v>0</v>
      </c>
      <c r="H104" s="14"/>
      <c r="I104" s="15">
        <f t="shared" si="8"/>
        <v>0</v>
      </c>
      <c r="J104" s="33"/>
      <c r="K104" s="33"/>
      <c r="L104" s="33"/>
    </row>
    <row r="105" spans="1:12">
      <c r="A105" s="57"/>
      <c r="B105" s="56"/>
      <c r="C105" s="51"/>
      <c r="D105" s="14"/>
      <c r="E105" s="14"/>
      <c r="F105" s="15"/>
      <c r="G105" s="15">
        <f t="shared" si="2"/>
        <v>0</v>
      </c>
      <c r="H105" s="14"/>
      <c r="I105" s="15">
        <f t="shared" si="8"/>
        <v>0</v>
      </c>
      <c r="J105" s="33"/>
      <c r="K105" s="33"/>
      <c r="L105" s="33"/>
    </row>
    <row r="106" spans="1:12" ht="17.100000000000001" customHeight="1">
      <c r="A106" s="57"/>
      <c r="B106" s="56" t="s">
        <v>181</v>
      </c>
      <c r="C106" s="51" t="s">
        <v>182</v>
      </c>
      <c r="D106" s="14" t="s">
        <v>183</v>
      </c>
      <c r="E106" s="14" t="s">
        <v>184</v>
      </c>
      <c r="F106" s="15">
        <v>576</v>
      </c>
      <c r="G106" s="15">
        <f t="shared" si="2"/>
        <v>691.19999999999993</v>
      </c>
      <c r="H106" s="14">
        <v>12</v>
      </c>
      <c r="I106" s="15">
        <f>H106*G106</f>
        <v>8294.4</v>
      </c>
      <c r="J106" s="33"/>
      <c r="K106" s="33"/>
      <c r="L106" s="33"/>
    </row>
    <row r="107" spans="1:12">
      <c r="A107" s="57"/>
      <c r="B107" s="56"/>
      <c r="C107" s="51"/>
      <c r="D107" s="14" t="s">
        <v>185</v>
      </c>
      <c r="E107" s="14" t="s">
        <v>184</v>
      </c>
      <c r="F107" s="15">
        <v>138</v>
      </c>
      <c r="G107" s="15">
        <f t="shared" si="2"/>
        <v>165.6</v>
      </c>
      <c r="H107" s="14">
        <v>12</v>
      </c>
      <c r="I107" s="15">
        <f>H107*G107</f>
        <v>1987.1999999999998</v>
      </c>
      <c r="J107" s="33"/>
      <c r="K107" s="33"/>
      <c r="L107" s="33"/>
    </row>
    <row r="108" spans="1:12">
      <c r="A108" s="57"/>
      <c r="B108" s="56"/>
      <c r="C108" s="51"/>
      <c r="D108" s="14" t="s">
        <v>186</v>
      </c>
      <c r="E108" s="14" t="s">
        <v>184</v>
      </c>
      <c r="F108" s="15">
        <v>2800</v>
      </c>
      <c r="G108" s="15">
        <f t="shared" si="2"/>
        <v>3360</v>
      </c>
      <c r="H108" s="14">
        <v>1</v>
      </c>
      <c r="I108" s="15">
        <f>H108*G108</f>
        <v>3360</v>
      </c>
      <c r="J108" s="33"/>
      <c r="K108" s="33"/>
      <c r="L108" s="33"/>
    </row>
    <row r="109" spans="1:12">
      <c r="A109" s="57"/>
      <c r="B109" s="56"/>
      <c r="C109" s="51"/>
      <c r="D109" s="14"/>
      <c r="E109" s="14"/>
      <c r="F109" s="15"/>
      <c r="G109" s="15">
        <f t="shared" si="2"/>
        <v>0</v>
      </c>
      <c r="H109" s="14"/>
      <c r="I109" s="15">
        <f t="shared" si="8"/>
        <v>0</v>
      </c>
      <c r="J109" s="33"/>
      <c r="K109" s="33"/>
      <c r="L109" s="33"/>
    </row>
    <row r="110" spans="1:12">
      <c r="A110" s="57"/>
      <c r="B110" s="56"/>
      <c r="C110" s="51"/>
      <c r="D110" s="14"/>
      <c r="E110" s="14"/>
      <c r="F110" s="15"/>
      <c r="G110" s="15">
        <f t="shared" si="2"/>
        <v>0</v>
      </c>
      <c r="H110" s="14"/>
      <c r="I110" s="15">
        <f t="shared" si="8"/>
        <v>0</v>
      </c>
      <c r="J110" s="33"/>
      <c r="K110" s="33"/>
      <c r="L110" s="33"/>
    </row>
    <row r="111" spans="1:12" ht="14.45" customHeight="1">
      <c r="A111" s="55" t="s">
        <v>187</v>
      </c>
      <c r="B111" s="54" t="s">
        <v>188</v>
      </c>
      <c r="C111" s="52" t="s">
        <v>189</v>
      </c>
      <c r="D111" s="23"/>
      <c r="E111" s="23"/>
      <c r="F111" s="27"/>
      <c r="G111" s="27">
        <f t="shared" si="2"/>
        <v>0</v>
      </c>
      <c r="H111" s="23"/>
      <c r="I111" s="27">
        <f t="shared" si="8"/>
        <v>0</v>
      </c>
      <c r="J111" s="34">
        <f>SUM(H111:I124)</f>
        <v>0</v>
      </c>
      <c r="K111" s="34">
        <f>J111</f>
        <v>0</v>
      </c>
      <c r="L111" s="34">
        <f>K111</f>
        <v>0</v>
      </c>
    </row>
    <row r="112" spans="1:12">
      <c r="A112" s="55"/>
      <c r="B112" s="54"/>
      <c r="C112" s="52"/>
      <c r="D112" s="23"/>
      <c r="E112" s="23"/>
      <c r="F112" s="27"/>
      <c r="G112" s="27">
        <f t="shared" si="2"/>
        <v>0</v>
      </c>
      <c r="H112" s="23"/>
      <c r="I112" s="27">
        <f t="shared" si="8"/>
        <v>0</v>
      </c>
      <c r="J112" s="34"/>
      <c r="K112" s="34"/>
      <c r="L112" s="34"/>
    </row>
    <row r="113" spans="1:12">
      <c r="A113" s="55"/>
      <c r="B113" s="54"/>
      <c r="C113" s="52"/>
      <c r="D113" s="23"/>
      <c r="E113" s="23"/>
      <c r="F113" s="27"/>
      <c r="G113" s="27">
        <f t="shared" si="2"/>
        <v>0</v>
      </c>
      <c r="H113" s="23"/>
      <c r="I113" s="27">
        <f t="shared" si="8"/>
        <v>0</v>
      </c>
      <c r="J113" s="34"/>
      <c r="K113" s="34"/>
      <c r="L113" s="34"/>
    </row>
    <row r="114" spans="1:12">
      <c r="A114" s="55"/>
      <c r="B114" s="54"/>
      <c r="C114" s="52"/>
      <c r="D114" s="23"/>
      <c r="E114" s="23"/>
      <c r="F114" s="27"/>
      <c r="G114" s="27">
        <f t="shared" si="2"/>
        <v>0</v>
      </c>
      <c r="H114" s="23"/>
      <c r="I114" s="27">
        <f t="shared" si="8"/>
        <v>0</v>
      </c>
      <c r="J114" s="34"/>
      <c r="K114" s="34"/>
      <c r="L114" s="34"/>
    </row>
    <row r="115" spans="1:12">
      <c r="A115" s="55"/>
      <c r="B115" s="54"/>
      <c r="C115" s="52"/>
      <c r="D115" s="23" t="s">
        <v>176</v>
      </c>
      <c r="E115" s="23"/>
      <c r="F115" s="27"/>
      <c r="G115" s="27">
        <f t="shared" si="2"/>
        <v>0</v>
      </c>
      <c r="H115" s="23"/>
      <c r="I115" s="27">
        <f t="shared" si="8"/>
        <v>0</v>
      </c>
      <c r="J115" s="34"/>
      <c r="K115" s="34"/>
      <c r="L115" s="34"/>
    </row>
    <row r="116" spans="1:12">
      <c r="A116" s="55"/>
      <c r="B116" s="54"/>
      <c r="C116" s="52"/>
      <c r="D116" s="23"/>
      <c r="E116" s="23"/>
      <c r="F116" s="27"/>
      <c r="G116" s="27">
        <f t="shared" si="2"/>
        <v>0</v>
      </c>
      <c r="H116" s="23"/>
      <c r="I116" s="27">
        <f t="shared" si="8"/>
        <v>0</v>
      </c>
      <c r="J116" s="34"/>
      <c r="K116" s="34"/>
      <c r="L116" s="34"/>
    </row>
    <row r="117" spans="1:12" ht="14.45" customHeight="1">
      <c r="A117" s="55"/>
      <c r="B117" s="54" t="s">
        <v>190</v>
      </c>
      <c r="C117" s="52"/>
      <c r="D117" s="23"/>
      <c r="E117" s="23"/>
      <c r="F117" s="27"/>
      <c r="G117" s="27">
        <f t="shared" si="2"/>
        <v>0</v>
      </c>
      <c r="H117" s="23"/>
      <c r="I117" s="27">
        <f t="shared" si="8"/>
        <v>0</v>
      </c>
      <c r="J117" s="34"/>
      <c r="K117" s="34"/>
      <c r="L117" s="34"/>
    </row>
    <row r="118" spans="1:12">
      <c r="A118" s="55"/>
      <c r="B118" s="54"/>
      <c r="C118" s="52"/>
      <c r="D118" s="23"/>
      <c r="E118" s="23"/>
      <c r="F118" s="27"/>
      <c r="G118" s="27">
        <f t="shared" ref="G118:G120" si="9">F118*1.2</f>
        <v>0</v>
      </c>
      <c r="H118" s="23"/>
      <c r="I118" s="27">
        <f t="shared" si="8"/>
        <v>0</v>
      </c>
      <c r="J118" s="34"/>
      <c r="K118" s="34"/>
      <c r="L118" s="34"/>
    </row>
    <row r="119" spans="1:12">
      <c r="A119" s="55"/>
      <c r="B119" s="54"/>
      <c r="C119" s="52"/>
      <c r="D119" s="23"/>
      <c r="E119" s="23"/>
      <c r="F119" s="27"/>
      <c r="G119" s="27">
        <f t="shared" si="9"/>
        <v>0</v>
      </c>
      <c r="H119" s="23"/>
      <c r="I119" s="27">
        <f t="shared" si="8"/>
        <v>0</v>
      </c>
      <c r="J119" s="34"/>
      <c r="K119" s="34"/>
      <c r="L119" s="34"/>
    </row>
    <row r="120" spans="1:12">
      <c r="A120" s="55"/>
      <c r="B120" s="54"/>
      <c r="C120" s="52"/>
      <c r="D120" s="23"/>
      <c r="E120" s="23"/>
      <c r="F120" s="27"/>
      <c r="G120" s="27">
        <f t="shared" si="9"/>
        <v>0</v>
      </c>
      <c r="H120" s="23"/>
      <c r="I120" s="27">
        <f t="shared" si="8"/>
        <v>0</v>
      </c>
      <c r="J120" s="34"/>
      <c r="K120" s="34"/>
      <c r="L120" s="34"/>
    </row>
    <row r="121" spans="1:12">
      <c r="A121" s="55"/>
      <c r="B121" s="54"/>
      <c r="C121" s="52"/>
      <c r="D121" s="23"/>
      <c r="E121" s="23"/>
      <c r="F121" s="27"/>
      <c r="G121" s="27">
        <f>F121*1.2</f>
        <v>0</v>
      </c>
      <c r="H121" s="23"/>
      <c r="I121" s="27">
        <f t="shared" si="8"/>
        <v>0</v>
      </c>
      <c r="J121" s="34"/>
      <c r="K121" s="34"/>
      <c r="L121" s="34"/>
    </row>
    <row r="122" spans="1:12" ht="20.25" customHeight="1">
      <c r="A122" s="55"/>
      <c r="B122" s="54" t="s">
        <v>191</v>
      </c>
      <c r="C122" s="52" t="s">
        <v>192</v>
      </c>
      <c r="D122" s="23" t="s">
        <v>193</v>
      </c>
      <c r="E122" s="48" t="s">
        <v>194</v>
      </c>
      <c r="F122" s="27"/>
      <c r="G122" s="27">
        <f>F122*1.2</f>
        <v>0</v>
      </c>
      <c r="H122" s="27"/>
      <c r="I122" s="27">
        <f t="shared" si="8"/>
        <v>0</v>
      </c>
      <c r="J122" s="34"/>
      <c r="K122" s="34"/>
      <c r="L122" s="34"/>
    </row>
    <row r="123" spans="1:12" ht="21" customHeight="1">
      <c r="A123" s="55"/>
      <c r="B123" s="54"/>
      <c r="C123" s="52"/>
      <c r="D123" s="23" t="s">
        <v>185</v>
      </c>
      <c r="E123" s="48"/>
      <c r="F123" s="27"/>
      <c r="G123" s="27">
        <f>F123*1.2</f>
        <v>0</v>
      </c>
      <c r="H123" s="23"/>
      <c r="I123" s="27">
        <f t="shared" si="8"/>
        <v>0</v>
      </c>
      <c r="J123" s="34"/>
      <c r="K123" s="34"/>
      <c r="L123" s="34"/>
    </row>
    <row r="124" spans="1:12" ht="26.25" customHeight="1">
      <c r="A124" s="55"/>
      <c r="B124" s="54"/>
      <c r="C124" s="52"/>
      <c r="D124" s="23" t="s">
        <v>186</v>
      </c>
      <c r="E124" s="48"/>
      <c r="F124" s="27"/>
      <c r="G124" s="27">
        <f>F124*1.2</f>
        <v>0</v>
      </c>
      <c r="H124" s="23"/>
      <c r="I124" s="27">
        <f t="shared" si="8"/>
        <v>0</v>
      </c>
      <c r="J124" s="34"/>
      <c r="K124" s="34"/>
      <c r="L124" s="34"/>
    </row>
    <row r="125" spans="1:12" ht="39.75" customHeight="1">
      <c r="A125" s="53" t="s">
        <v>195</v>
      </c>
      <c r="B125" s="49" t="s">
        <v>196</v>
      </c>
      <c r="C125" s="35"/>
      <c r="D125" s="16" t="s">
        <v>197</v>
      </c>
      <c r="E125" s="14" t="s">
        <v>198</v>
      </c>
      <c r="F125" s="15">
        <v>2130.64</v>
      </c>
      <c r="G125" s="15">
        <f>F125*1.2</f>
        <v>2556.7679999999996</v>
      </c>
      <c r="H125" s="14">
        <v>6</v>
      </c>
      <c r="I125" s="15">
        <f>H125*G125</f>
        <v>15340.607999999997</v>
      </c>
      <c r="J125" s="35">
        <f>SUM(I125:I139)</f>
        <v>42547.008000000002</v>
      </c>
      <c r="K125" s="35">
        <f>J125</f>
        <v>42547.008000000002</v>
      </c>
      <c r="L125" s="59">
        <f>I125+I126+I128+I128+I129</f>
        <v>25895.807999999997</v>
      </c>
    </row>
    <row r="126" spans="1:12" ht="39.75" customHeight="1">
      <c r="A126" s="53"/>
      <c r="B126" s="49"/>
      <c r="C126" s="35"/>
      <c r="D126" s="16" t="s">
        <v>15</v>
      </c>
      <c r="E126" s="16" t="s">
        <v>16</v>
      </c>
      <c r="F126" s="15">
        <v>95.5</v>
      </c>
      <c r="G126" s="15">
        <f t="shared" ref="G126" si="10">F126*1.2</f>
        <v>114.6</v>
      </c>
      <c r="H126" s="16">
        <v>12</v>
      </c>
      <c r="I126" s="15">
        <f>H126*G126</f>
        <v>1375.1999999999998</v>
      </c>
      <c r="J126" s="35"/>
      <c r="K126" s="35"/>
      <c r="L126" s="35"/>
    </row>
    <row r="127" spans="1:12" ht="39.75" customHeight="1">
      <c r="A127" s="53"/>
      <c r="B127" s="49"/>
      <c r="C127" s="35"/>
      <c r="D127" s="16" t="s">
        <v>199</v>
      </c>
      <c r="E127" s="14" t="s">
        <v>198</v>
      </c>
      <c r="F127" s="15">
        <v>1103.8</v>
      </c>
      <c r="G127" s="15">
        <f>F127*1.2</f>
        <v>1324.56</v>
      </c>
      <c r="H127" s="14">
        <v>6</v>
      </c>
      <c r="I127" s="15">
        <f>H127*G127</f>
        <v>7947.36</v>
      </c>
      <c r="J127" s="35"/>
      <c r="K127" s="35"/>
      <c r="L127" s="35"/>
    </row>
    <row r="128" spans="1:12" ht="39.75" customHeight="1">
      <c r="A128" s="53"/>
      <c r="B128" s="49"/>
      <c r="C128" s="35"/>
      <c r="D128" s="16" t="s">
        <v>200</v>
      </c>
      <c r="E128" s="16" t="s">
        <v>201</v>
      </c>
      <c r="F128" s="15">
        <v>280</v>
      </c>
      <c r="G128" s="15">
        <f t="shared" ref="G128" si="11">F128*1.2</f>
        <v>336</v>
      </c>
      <c r="H128" s="16">
        <v>12</v>
      </c>
      <c r="I128" s="15">
        <f t="shared" ref="I128" si="12">H128*G128</f>
        <v>4032</v>
      </c>
      <c r="J128" s="35"/>
      <c r="K128" s="35"/>
      <c r="L128" s="35"/>
    </row>
    <row r="129" spans="1:12" ht="37.5" customHeight="1">
      <c r="A129" s="53"/>
      <c r="B129" s="50"/>
      <c r="C129" s="50"/>
      <c r="D129" s="14" t="s">
        <v>202</v>
      </c>
      <c r="E129" s="17" t="s">
        <v>203</v>
      </c>
      <c r="F129" s="15">
        <v>77.5</v>
      </c>
      <c r="G129" s="15">
        <f>F129*1.2</f>
        <v>93</v>
      </c>
      <c r="H129" s="14">
        <v>12</v>
      </c>
      <c r="I129" s="15">
        <f>G129*H129</f>
        <v>1116</v>
      </c>
      <c r="J129" s="35"/>
      <c r="K129" s="35"/>
      <c r="L129" s="35"/>
    </row>
    <row r="130" spans="1:12" ht="24" customHeight="1">
      <c r="A130" s="53"/>
      <c r="B130" s="50"/>
      <c r="C130" s="50"/>
      <c r="D130" s="14" t="s">
        <v>204</v>
      </c>
      <c r="E130" s="17" t="s">
        <v>205</v>
      </c>
      <c r="F130" s="15">
        <v>199</v>
      </c>
      <c r="G130" s="15">
        <f t="shared" ref="G130:G134" si="13">F130*1.2</f>
        <v>238.79999999999998</v>
      </c>
      <c r="H130" s="14">
        <v>12</v>
      </c>
      <c r="I130" s="15">
        <f>G130*H130</f>
        <v>2865.6</v>
      </c>
      <c r="J130" s="35"/>
      <c r="K130" s="35"/>
      <c r="L130" s="35"/>
    </row>
    <row r="131" spans="1:12" ht="32.25" customHeight="1">
      <c r="A131" s="53"/>
      <c r="B131" s="50"/>
      <c r="C131" s="50"/>
      <c r="D131" s="14" t="s">
        <v>206</v>
      </c>
      <c r="E131" s="14" t="s">
        <v>207</v>
      </c>
      <c r="F131" s="15">
        <v>364</v>
      </c>
      <c r="G131" s="15">
        <f t="shared" si="13"/>
        <v>436.8</v>
      </c>
      <c r="H131" s="14">
        <v>3</v>
      </c>
      <c r="I131" s="15">
        <f t="shared" ref="I131:I135" si="14">G131*H131</f>
        <v>1310.4000000000001</v>
      </c>
      <c r="J131" s="35"/>
      <c r="K131" s="35"/>
      <c r="L131" s="35"/>
    </row>
    <row r="132" spans="1:12" ht="26.25" customHeight="1">
      <c r="A132" s="53"/>
      <c r="B132" s="50"/>
      <c r="C132" s="50"/>
      <c r="D132" s="14" t="s">
        <v>208</v>
      </c>
      <c r="E132" s="17" t="s">
        <v>209</v>
      </c>
      <c r="F132" s="15">
        <v>418</v>
      </c>
      <c r="G132" s="15">
        <f t="shared" si="13"/>
        <v>501.59999999999997</v>
      </c>
      <c r="H132" s="14">
        <v>4</v>
      </c>
      <c r="I132" s="15">
        <f t="shared" si="14"/>
        <v>2006.3999999999999</v>
      </c>
      <c r="J132" s="35"/>
      <c r="K132" s="35"/>
      <c r="L132" s="35"/>
    </row>
    <row r="133" spans="1:12" ht="29.25" customHeight="1">
      <c r="A133" s="53"/>
      <c r="B133" s="50"/>
      <c r="C133" s="50"/>
      <c r="D133" s="14" t="s">
        <v>210</v>
      </c>
      <c r="E133" s="17" t="s">
        <v>211</v>
      </c>
      <c r="F133" s="15">
        <v>60.6</v>
      </c>
      <c r="G133" s="15">
        <f t="shared" si="13"/>
        <v>72.72</v>
      </c>
      <c r="H133" s="14">
        <v>12</v>
      </c>
      <c r="I133" s="15">
        <f t="shared" si="14"/>
        <v>872.64</v>
      </c>
      <c r="J133" s="35"/>
      <c r="K133" s="35"/>
      <c r="L133" s="35"/>
    </row>
    <row r="134" spans="1:12" ht="37.5" customHeight="1">
      <c r="A134" s="53"/>
      <c r="B134" s="50"/>
      <c r="C134" s="50"/>
      <c r="D134" s="14" t="s">
        <v>212</v>
      </c>
      <c r="E134" s="17" t="s">
        <v>213</v>
      </c>
      <c r="F134" s="15"/>
      <c r="G134" s="15">
        <f t="shared" si="13"/>
        <v>0</v>
      </c>
      <c r="H134" s="14">
        <v>12</v>
      </c>
      <c r="I134" s="15">
        <f t="shared" si="14"/>
        <v>0</v>
      </c>
      <c r="J134" s="35"/>
      <c r="K134" s="35"/>
      <c r="L134" s="35"/>
    </row>
    <row r="135" spans="1:12" ht="36" customHeight="1">
      <c r="A135" s="53"/>
      <c r="B135" s="50"/>
      <c r="C135" s="50"/>
      <c r="D135" s="14" t="s">
        <v>214</v>
      </c>
      <c r="E135" s="16" t="s">
        <v>215</v>
      </c>
      <c r="F135" s="15">
        <v>789</v>
      </c>
      <c r="G135" s="15">
        <f t="shared" ref="G135:G139" si="15">F135*1.2</f>
        <v>946.8</v>
      </c>
      <c r="H135" s="14">
        <v>6</v>
      </c>
      <c r="I135" s="15">
        <f t="shared" si="14"/>
        <v>5680.7999999999993</v>
      </c>
      <c r="J135" s="35"/>
      <c r="K135" s="35"/>
      <c r="L135" s="35"/>
    </row>
    <row r="136" spans="1:12" ht="14.45" customHeight="1">
      <c r="A136" s="53"/>
      <c r="B136" s="50"/>
      <c r="C136" s="50"/>
      <c r="D136" s="14"/>
      <c r="E136" s="14"/>
      <c r="F136" s="14"/>
      <c r="G136" s="15">
        <f t="shared" si="15"/>
        <v>0</v>
      </c>
      <c r="H136" s="14"/>
      <c r="I136" s="15">
        <f t="shared" si="8"/>
        <v>0</v>
      </c>
      <c r="J136" s="35"/>
      <c r="K136" s="35"/>
      <c r="L136" s="35"/>
    </row>
    <row r="137" spans="1:12" ht="14.45" customHeight="1">
      <c r="A137" s="53"/>
      <c r="B137" s="50"/>
      <c r="C137" s="50"/>
      <c r="D137" s="14"/>
      <c r="E137" s="14"/>
      <c r="F137" s="14"/>
      <c r="G137" s="15">
        <f t="shared" si="15"/>
        <v>0</v>
      </c>
      <c r="H137" s="14"/>
      <c r="I137" s="15">
        <f t="shared" si="8"/>
        <v>0</v>
      </c>
      <c r="J137" s="35"/>
      <c r="K137" s="35"/>
      <c r="L137" s="35"/>
    </row>
    <row r="138" spans="1:12" ht="14.45" customHeight="1">
      <c r="A138" s="53"/>
      <c r="B138" s="50"/>
      <c r="C138" s="50"/>
      <c r="D138" s="14"/>
      <c r="E138" s="14"/>
      <c r="F138" s="14"/>
      <c r="G138" s="15">
        <f t="shared" si="15"/>
        <v>0</v>
      </c>
      <c r="H138" s="14"/>
      <c r="I138" s="15">
        <f t="shared" si="8"/>
        <v>0</v>
      </c>
      <c r="J138" s="35"/>
      <c r="K138" s="35"/>
      <c r="L138" s="35"/>
    </row>
    <row r="139" spans="1:12" ht="14.45" customHeight="1">
      <c r="A139" s="53"/>
      <c r="B139" s="50"/>
      <c r="C139" s="50"/>
      <c r="D139" s="14"/>
      <c r="E139" s="14"/>
      <c r="F139" s="14"/>
      <c r="G139" s="15">
        <f t="shared" si="15"/>
        <v>0</v>
      </c>
      <c r="H139" s="14"/>
      <c r="I139" s="15">
        <f t="shared" si="8"/>
        <v>0</v>
      </c>
      <c r="J139" s="35"/>
      <c r="K139" s="35"/>
      <c r="L139" s="35"/>
    </row>
    <row r="140" spans="1:12">
      <c r="A140" s="20"/>
      <c r="B140" s="21"/>
      <c r="C140" s="20"/>
      <c r="D140" s="20"/>
      <c r="E140" s="20"/>
      <c r="F140" s="20"/>
      <c r="G140" s="20"/>
      <c r="H140" s="18"/>
      <c r="I140" s="19">
        <f>SUM(I2:I139)</f>
        <v>867322.20000000054</v>
      </c>
      <c r="J140" s="22">
        <f>SUM(J2:J139)</f>
        <v>640522.19999999995</v>
      </c>
      <c r="K140" s="22">
        <f>SUM(K2:K139)</f>
        <v>772522.2</v>
      </c>
      <c r="L140" s="22">
        <f>SUM(L2:L139)</f>
        <v>209565.09599999996</v>
      </c>
    </row>
    <row r="141" spans="1:12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</row>
    <row r="142" spans="1:12">
      <c r="H142" s="3"/>
    </row>
  </sheetData>
  <mergeCells count="48">
    <mergeCell ref="L25:L52"/>
    <mergeCell ref="L53:L90"/>
    <mergeCell ref="L91:L110"/>
    <mergeCell ref="L111:L124"/>
    <mergeCell ref="L125:L139"/>
    <mergeCell ref="A125:A139"/>
    <mergeCell ref="B111:B116"/>
    <mergeCell ref="B117:B121"/>
    <mergeCell ref="B122:B124"/>
    <mergeCell ref="B2:B5"/>
    <mergeCell ref="A111:A124"/>
    <mergeCell ref="B91:B97"/>
    <mergeCell ref="B98:B105"/>
    <mergeCell ref="B106:B110"/>
    <mergeCell ref="A91:A110"/>
    <mergeCell ref="A53:A90"/>
    <mergeCell ref="B76:B90"/>
    <mergeCell ref="E122:E124"/>
    <mergeCell ref="J125:J139"/>
    <mergeCell ref="B125:B139"/>
    <mergeCell ref="J111:J124"/>
    <mergeCell ref="C98:C105"/>
    <mergeCell ref="C111:C121"/>
    <mergeCell ref="J91:J110"/>
    <mergeCell ref="C125:C139"/>
    <mergeCell ref="C122:C124"/>
    <mergeCell ref="C106:C110"/>
    <mergeCell ref="C91:C97"/>
    <mergeCell ref="C53:C90"/>
    <mergeCell ref="J53:J90"/>
    <mergeCell ref="A2:A52"/>
    <mergeCell ref="B25:B52"/>
    <mergeCell ref="C25:C52"/>
    <mergeCell ref="B53:B65"/>
    <mergeCell ref="B66:B75"/>
    <mergeCell ref="C6:C24"/>
    <mergeCell ref="B6:B24"/>
    <mergeCell ref="C2:C5"/>
    <mergeCell ref="J1:L1"/>
    <mergeCell ref="L6:L24"/>
    <mergeCell ref="K91:K110"/>
    <mergeCell ref="K111:K124"/>
    <mergeCell ref="K125:K139"/>
    <mergeCell ref="J6:J24"/>
    <mergeCell ref="K6:K24"/>
    <mergeCell ref="J25:J52"/>
    <mergeCell ref="K25:K52"/>
    <mergeCell ref="K53:K90"/>
  </mergeCells>
  <hyperlinks>
    <hyperlink ref="E40" r:id="rId1"/>
    <hyperlink ref="E41" r:id="rId2"/>
    <hyperlink ref="E42" r:id="rId3"/>
    <hyperlink ref="E43" r:id="rId4"/>
    <hyperlink ref="E45" r:id="rId5"/>
    <hyperlink ref="E44" r:id="rId6"/>
    <hyperlink ref="E47" r:id="rId7"/>
    <hyperlink ref="E48" r:id="rId8"/>
    <hyperlink ref="E51" r:id="rId9"/>
    <hyperlink ref="E69" r:id="rId10"/>
    <hyperlink ref="E70" r:id="rId11"/>
    <hyperlink ref="E78" r:id="rId12"/>
    <hyperlink ref="E71" r:id="rId13"/>
    <hyperlink ref="E79" r:id="rId14"/>
    <hyperlink ref="E73" r:id="rId15"/>
    <hyperlink ref="E61" r:id="rId16"/>
    <hyperlink ref="E62" r:id="rId17"/>
    <hyperlink ref="E63" r:id="rId18"/>
    <hyperlink ref="E64" r:id="rId19"/>
    <hyperlink ref="E66" r:id="rId20"/>
    <hyperlink ref="E67" r:id="rId21"/>
    <hyperlink ref="E68" r:id="rId22"/>
    <hyperlink ref="E77" r:id="rId23"/>
    <hyperlink ref="E74" r:id="rId24"/>
    <hyperlink ref="E75" r:id="rId25"/>
    <hyperlink ref="E76" r:id="rId26"/>
    <hyperlink ref="E82" r:id="rId27"/>
    <hyperlink ref="E81" r:id="rId28"/>
    <hyperlink ref="E83" r:id="rId29"/>
    <hyperlink ref="E54" r:id="rId30"/>
    <hyperlink ref="E55" r:id="rId31"/>
    <hyperlink ref="E56" r:id="rId32"/>
    <hyperlink ref="E84" r:id="rId33"/>
    <hyperlink ref="E133" r:id="rId34"/>
    <hyperlink ref="E132" r:id="rId35"/>
    <hyperlink ref="E134" r:id="rId36"/>
    <hyperlink ref="E129" r:id="rId37"/>
    <hyperlink ref="E36" r:id="rId38"/>
    <hyperlink ref="E53" r:id="rId39"/>
    <hyperlink ref="E38" r:id="rId40"/>
    <hyperlink ref="E130" r:id="rId41"/>
    <hyperlink ref="E131" r:id="rId42" display="https://www.axess-industries.com/mobilier-d-atelier/armoires-d-atelier/d-atelier-standard/armoire-haute-d-atelier-p-109135?idstat_search=1261088"/>
    <hyperlink ref="E135" r:id="rId43" display="https://www.axess-industries.com/mobilier-d-atelier/servantes-d-atelier-et-dessertes-mobiles/professionnel-pour-charges-lourdes-p-143668&amp;search"/>
    <hyperlink ref="E125" r:id="rId44"/>
    <hyperlink ref="E127" r:id="rId45"/>
    <hyperlink ref="E19" r:id="rId46" display="https://www.knightoptical.com/stock/default/windows-and-diffusers/optical-flats/monochromatic-light-units.html_x000a_"/>
    <hyperlink ref="E46" r:id="rId47" display="https://www.otelo.fr/is-bin/INTERSHOP.enfinity/WFS/Otelo-France-Site/fr_FR/-/EUR/Navigation-Dispatch;pgid=j2vqG4ybIKtSR0J_8g23f9xc0000bmWpEnu7;sid=DQf9F1E1oRyhljKmMZnyHfn1Zf72kznMBoN6TjiTwO6MED0x1Q-V7lqx?Nty=1&amp;Ntx=mode+matchallpartial&amp;Ntk=Default_OTFR&amp;Nu=p_SkuGroup_ID&amp;N=16037+16046&amp;qEngine=calibre+%C3%A0+oulisse&amp;Ntt=calibre+%C3%A0+oulisse"/>
    <hyperlink ref="E52" r:id="rId48" display="https://www.edmundoptics.de/p/900mm-x-600mm-breadboard/29603/"/>
    <hyperlink ref="E57" r:id="rId49" display="https://www.edmundoptics.de/p/di4-lasershield-safety-comfort-glasses/41418/"/>
    <hyperlink ref="E58" r:id="rId50" display="https://www.edmundoptics.de/p/1mw-635nm-laboratory-laser-diode/10702/"/>
    <hyperlink ref="E59" r:id="rId51" display="https://www.edmundoptics.de/p/1mw-90deg-gaussian-line-harsh-environment-green-diode/18595/"/>
  </hyperlinks>
  <pageMargins left="0.7" right="0.7" top="0.75" bottom="0.75" header="0.3" footer="0.3"/>
  <pageSetup paperSize="8" orientation="portrait" r:id="rId52"/>
  <legacyDrawing r:id="rId5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200FB6F890543B5FA115524D6A36B" ma:contentTypeVersion="34" ma:contentTypeDescription="Crée un document." ma:contentTypeScope="" ma:versionID="07223c028fc6bbc70fd5f8bf788e8dc5">
  <xsd:schema xmlns:xsd="http://www.w3.org/2001/XMLSchema" xmlns:xs="http://www.w3.org/2001/XMLSchema" xmlns:p="http://schemas.microsoft.com/office/2006/metadata/properties" xmlns:ns3="50920af7-c0ee-4cb9-ba1a-ee125601c037" xmlns:ns4="34ec39d3-2a0c-4eff-bc35-af9a554b5d67" targetNamespace="http://schemas.microsoft.com/office/2006/metadata/properties" ma:root="true" ma:fieldsID="9dfac75eaccfb1fcc8493a4b7271770f" ns3:_="" ns4:_="">
    <xsd:import namespace="50920af7-c0ee-4cb9-ba1a-ee125601c037"/>
    <xsd:import namespace="34ec39d3-2a0c-4eff-bc35-af9a554b5d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0af7-c0ee-4cb9-ba1a-ee125601c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c39d3-2a0c-4eff-bc35-af9a554b5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s_Teacher_Only_SectionGroup xmlns="50920af7-c0ee-4cb9-ba1a-ee125601c037" xsi:nil="true"/>
    <NotebookType xmlns="50920af7-c0ee-4cb9-ba1a-ee125601c037" xsi:nil="true"/>
    <Owner xmlns="50920af7-c0ee-4cb9-ba1a-ee125601c037">
      <UserInfo>
        <DisplayName/>
        <AccountId xsi:nil="true"/>
        <AccountType/>
      </UserInfo>
    </Owner>
    <Distribution_Groups xmlns="50920af7-c0ee-4cb9-ba1a-ee125601c037" xsi:nil="true"/>
    <IsNotebookLocked xmlns="50920af7-c0ee-4cb9-ba1a-ee125601c037" xsi:nil="true"/>
    <AppVersion xmlns="50920af7-c0ee-4cb9-ba1a-ee125601c037" xsi:nil="true"/>
    <TeamsChannelId xmlns="50920af7-c0ee-4cb9-ba1a-ee125601c037" xsi:nil="true"/>
    <Invited_Students xmlns="50920af7-c0ee-4cb9-ba1a-ee125601c037" xsi:nil="true"/>
    <DefaultSectionNames xmlns="50920af7-c0ee-4cb9-ba1a-ee125601c037" xsi:nil="true"/>
    <Templates xmlns="50920af7-c0ee-4cb9-ba1a-ee125601c037" xsi:nil="true"/>
    <Self_Registration_Enabled xmlns="50920af7-c0ee-4cb9-ba1a-ee125601c037" xsi:nil="true"/>
    <FolderType xmlns="50920af7-c0ee-4cb9-ba1a-ee125601c037" xsi:nil="true"/>
    <CultureName xmlns="50920af7-c0ee-4cb9-ba1a-ee125601c037" xsi:nil="true"/>
    <Students xmlns="50920af7-c0ee-4cb9-ba1a-ee125601c037">
      <UserInfo>
        <DisplayName/>
        <AccountId xsi:nil="true"/>
        <AccountType/>
      </UserInfo>
    </Students>
    <LMS_Mappings xmlns="50920af7-c0ee-4cb9-ba1a-ee125601c037" xsi:nil="true"/>
    <Invited_Teachers xmlns="50920af7-c0ee-4cb9-ba1a-ee125601c037" xsi:nil="true"/>
    <Is_Collaboration_Space_Locked xmlns="50920af7-c0ee-4cb9-ba1a-ee125601c037" xsi:nil="true"/>
    <Math_Settings xmlns="50920af7-c0ee-4cb9-ba1a-ee125601c037" xsi:nil="true"/>
    <Teachers xmlns="50920af7-c0ee-4cb9-ba1a-ee125601c037">
      <UserInfo>
        <DisplayName/>
        <AccountId xsi:nil="true"/>
        <AccountType/>
      </UserInfo>
    </Teachers>
    <Student_Groups xmlns="50920af7-c0ee-4cb9-ba1a-ee125601c037">
      <UserInfo>
        <DisplayName/>
        <AccountId xsi:nil="true"/>
        <AccountType/>
      </UserInfo>
    </Student_Group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70FCF-A8E9-414D-A73E-625D6DA54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920af7-c0ee-4cb9-ba1a-ee125601c037"/>
    <ds:schemaRef ds:uri="34ec39d3-2a0c-4eff-bc35-af9a554b5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1ADF7-37C4-4B76-BD0F-506C4E309950}">
  <ds:schemaRefs>
    <ds:schemaRef ds:uri="http://schemas.microsoft.com/office/2006/metadata/properties"/>
    <ds:schemaRef ds:uri="http://schemas.microsoft.com/office/infopath/2007/PartnerControls"/>
    <ds:schemaRef ds:uri="50920af7-c0ee-4cb9-ba1a-ee125601c037"/>
  </ds:schemaRefs>
</ds:datastoreItem>
</file>

<file path=customXml/itemProps3.xml><?xml version="1.0" encoding="utf-8"?>
<ds:datastoreItem xmlns:ds="http://schemas.openxmlformats.org/officeDocument/2006/customXml" ds:itemID="{A89F6BC6-7A6C-4427-B817-804206FC6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BAREUX</dc:creator>
  <cp:lastModifiedBy>jeanclaude.boivin</cp:lastModifiedBy>
  <cp:revision/>
  <dcterms:created xsi:type="dcterms:W3CDTF">2022-09-11T08:37:28Z</dcterms:created>
  <dcterms:modified xsi:type="dcterms:W3CDTF">2024-02-16T12:09:24Z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0x010100B71200FB6F890543B5FA115524D6A36B</vt:lpwstr>
  </property>
</Properties>
</file>