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ebextensions/webextension1.xml" ContentType="application/vnd.ms-office.webextension+xml"/>
  <Override PartName="/xl/webextensions/webextension2.xml" ContentType="application/vnd.ms-office.webextension+xml"/>
  <Override PartName="/xl/webextensions/webextension3.xml" ContentType="application/vnd.ms-office.webextension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/>
  <workbookProtection lockStructure="1"/>
  <bookViews>
    <workbookView xWindow="-120" yWindow="-120" windowWidth="19440" windowHeight="11760" tabRatio="853"/>
  </bookViews>
  <sheets>
    <sheet name="Tâches travaillées" sheetId="52" r:id="rId1"/>
    <sheet name="Compétences évaluées" sheetId="54" r:id="rId2"/>
    <sheet name="Relation tâches &amp; compétences" sheetId="51" state="hidden" r:id="rId3"/>
    <sheet name="Donnees Gen." sheetId="49" state="hidden" r:id="rId4"/>
    <sheet name="Eleves" sheetId="48" r:id="rId5"/>
    <sheet name="Professeurs" sheetId="47" r:id="rId6"/>
    <sheet name="Tuteurs" sheetId="55" r:id="rId7"/>
    <sheet name="Donnees rap" sheetId="56" state="hidden" r:id="rId8"/>
  </sheets>
  <definedNames>
    <definedName name="_xlnm._FilterDatabase" localSheetId="1" hidden="1">#REF!</definedName>
    <definedName name="_xlnm._FilterDatabase" localSheetId="3" hidden="1">'Donnees Gen.'!$B$2:$B$43</definedName>
    <definedName name="_xlnm._FilterDatabase" localSheetId="4" hidden="1">Eleves!#REF!</definedName>
    <definedName name="_xlnm._FilterDatabase" localSheetId="5" hidden="1">Professeurs!$B$2:$J$152</definedName>
    <definedName name="_xlnm._FilterDatabase" localSheetId="2" hidden="1">'Relation tâches &amp; compétences'!#REF!</definedName>
    <definedName name="_xlnm._FilterDatabase" localSheetId="0" hidden="1">#REF!</definedName>
    <definedName name="_xlnm._FilterDatabase" localSheetId="6" hidden="1">Tuteurs!$B$2:$M$152</definedName>
    <definedName name="_xlnm.Print_Area" localSheetId="1">'Compétences évaluées'!$B$2:$AT$77</definedName>
    <definedName name="_xlnm.Print_Area" localSheetId="0">'Tâches travaillées'!$B$2:$AT$129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7" i="54" l="1"/>
  <c r="AJ58" i="54"/>
  <c r="K55" i="52"/>
  <c r="K122" i="52" l="1"/>
  <c r="K116" i="52"/>
  <c r="O8" i="54"/>
  <c r="H58" i="54"/>
  <c r="K47" i="54"/>
  <c r="K46" i="54"/>
  <c r="K45" i="54"/>
  <c r="K44" i="54"/>
  <c r="K43" i="54"/>
  <c r="K42" i="54"/>
  <c r="K41" i="54"/>
  <c r="K40" i="54"/>
  <c r="K39" i="54"/>
  <c r="K103" i="52" l="1"/>
  <c r="K101" i="52"/>
  <c r="K99" i="52"/>
  <c r="K93" i="52"/>
  <c r="K91" i="52"/>
  <c r="K85" i="52"/>
  <c r="K83" i="52"/>
  <c r="K77" i="52"/>
  <c r="K75" i="52"/>
  <c r="K73" i="52"/>
  <c r="K71" i="52"/>
  <c r="K69" i="52"/>
  <c r="K67" i="52"/>
  <c r="K61" i="52"/>
  <c r="K59" i="52"/>
  <c r="K57" i="52"/>
  <c r="AE77" i="52"/>
  <c r="AE75" i="52"/>
  <c r="AE73" i="52"/>
  <c r="AE101" i="52"/>
  <c r="L23" i="51"/>
  <c r="L24" i="51"/>
  <c r="L22" i="51"/>
  <c r="L20" i="51"/>
  <c r="L19" i="51"/>
  <c r="L17" i="51"/>
  <c r="L16" i="51"/>
  <c r="L10" i="51"/>
  <c r="L11" i="51"/>
  <c r="L12" i="51"/>
  <c r="L13" i="51"/>
  <c r="L14" i="51"/>
  <c r="L9" i="51"/>
  <c r="L5" i="51"/>
  <c r="L6" i="51"/>
  <c r="L7" i="51"/>
  <c r="L4" i="51"/>
  <c r="M4" i="51" s="1"/>
  <c r="K23" i="51"/>
  <c r="K24" i="51"/>
  <c r="K22" i="51"/>
  <c r="K20" i="51"/>
  <c r="K19" i="51"/>
  <c r="K17" i="51"/>
  <c r="K16" i="51"/>
  <c r="K10" i="51"/>
  <c r="K11" i="51"/>
  <c r="K12" i="51"/>
  <c r="K13" i="51"/>
  <c r="K14" i="51"/>
  <c r="K9" i="51"/>
  <c r="K5" i="51"/>
  <c r="K6" i="51"/>
  <c r="K7" i="51"/>
  <c r="K4" i="51"/>
  <c r="R5" i="51" l="1"/>
  <c r="M5" i="51"/>
  <c r="P5" i="51" s="1"/>
  <c r="M10" i="51"/>
  <c r="M14" i="51"/>
  <c r="M20" i="51"/>
  <c r="M6" i="51"/>
  <c r="M11" i="51"/>
  <c r="M16" i="51"/>
  <c r="M22" i="51"/>
  <c r="M7" i="51"/>
  <c r="M12" i="51"/>
  <c r="M17" i="51"/>
  <c r="M23" i="51"/>
  <c r="M24" i="51"/>
  <c r="M9" i="51"/>
  <c r="M13" i="51"/>
  <c r="M19" i="51"/>
  <c r="V38" i="52"/>
  <c r="V36" i="52"/>
  <c r="K38" i="52"/>
  <c r="K20" i="52"/>
  <c r="V29" i="52"/>
  <c r="K31" i="52"/>
  <c r="X18" i="52"/>
  <c r="AC58" i="54"/>
  <c r="AC57" i="54"/>
  <c r="X7" i="51" l="1"/>
  <c r="X11" i="51"/>
  <c r="X15" i="51"/>
  <c r="X19" i="51"/>
  <c r="W7" i="51"/>
  <c r="W11" i="51"/>
  <c r="W15" i="51"/>
  <c r="W19" i="51"/>
  <c r="V7" i="51"/>
  <c r="V11" i="51"/>
  <c r="V15" i="51"/>
  <c r="V19" i="51"/>
  <c r="U7" i="51"/>
  <c r="U11" i="51"/>
  <c r="U15" i="51"/>
  <c r="U19" i="51"/>
  <c r="T7" i="51"/>
  <c r="T11" i="51"/>
  <c r="T15" i="51"/>
  <c r="T19" i="51"/>
  <c r="S7" i="51"/>
  <c r="S11" i="51"/>
  <c r="S15" i="51"/>
  <c r="S19" i="51"/>
  <c r="W5" i="51"/>
  <c r="S5" i="51"/>
  <c r="R9" i="51"/>
  <c r="R13" i="51"/>
  <c r="R17" i="51"/>
  <c r="R21" i="51"/>
  <c r="Q8" i="51"/>
  <c r="Q12" i="51"/>
  <c r="Q16" i="51"/>
  <c r="Q20" i="51"/>
  <c r="P7" i="51"/>
  <c r="P11" i="51"/>
  <c r="P15" i="51"/>
  <c r="P19" i="51"/>
  <c r="X8" i="51"/>
  <c r="X12" i="51"/>
  <c r="X16" i="51"/>
  <c r="X20" i="51"/>
  <c r="W8" i="51"/>
  <c r="W12" i="51"/>
  <c r="W16" i="51"/>
  <c r="W20" i="51"/>
  <c r="V8" i="51"/>
  <c r="V12" i="51"/>
  <c r="V16" i="51"/>
  <c r="V20" i="51"/>
  <c r="U8" i="51"/>
  <c r="U12" i="51"/>
  <c r="U16" i="51"/>
  <c r="U20" i="51"/>
  <c r="T8" i="51"/>
  <c r="T12" i="51"/>
  <c r="T16" i="51"/>
  <c r="T20" i="51"/>
  <c r="S8" i="51"/>
  <c r="S12" i="51"/>
  <c r="S16" i="51"/>
  <c r="S20" i="51"/>
  <c r="V5" i="51"/>
  <c r="R6" i="51"/>
  <c r="R10" i="51"/>
  <c r="R14" i="51"/>
  <c r="R18" i="51"/>
  <c r="Q9" i="51"/>
  <c r="Q13" i="51"/>
  <c r="Q17" i="51"/>
  <c r="Q21" i="51"/>
  <c r="P8" i="51"/>
  <c r="P12" i="51"/>
  <c r="P16" i="51"/>
  <c r="P20" i="51"/>
  <c r="X9" i="51"/>
  <c r="X13" i="51"/>
  <c r="X17" i="51"/>
  <c r="X21" i="51"/>
  <c r="W9" i="51"/>
  <c r="W13" i="51"/>
  <c r="W17" i="51"/>
  <c r="W21" i="51"/>
  <c r="V9" i="51"/>
  <c r="V13" i="51"/>
  <c r="V17" i="51"/>
  <c r="V21" i="51"/>
  <c r="U9" i="51"/>
  <c r="U13" i="51"/>
  <c r="U17" i="51"/>
  <c r="U21" i="51"/>
  <c r="T9" i="51"/>
  <c r="T13" i="51"/>
  <c r="T17" i="51"/>
  <c r="T21" i="51"/>
  <c r="S9" i="51"/>
  <c r="S13" i="51"/>
  <c r="S17" i="51"/>
  <c r="S21" i="51"/>
  <c r="U5" i="51"/>
  <c r="R7" i="51"/>
  <c r="R11" i="51"/>
  <c r="R15" i="51"/>
  <c r="R19" i="51"/>
  <c r="Q6" i="51"/>
  <c r="Q10" i="51"/>
  <c r="Q14" i="51"/>
  <c r="Q18" i="51"/>
  <c r="Q5" i="51"/>
  <c r="P9" i="51"/>
  <c r="P13" i="51"/>
  <c r="P17" i="51"/>
  <c r="P21" i="51"/>
  <c r="X18" i="51"/>
  <c r="W18" i="51"/>
  <c r="V18" i="51"/>
  <c r="U18" i="51"/>
  <c r="T18" i="51"/>
  <c r="S18" i="51"/>
  <c r="R12" i="51"/>
  <c r="Q7" i="51"/>
  <c r="P6" i="51"/>
  <c r="W10" i="51"/>
  <c r="V10" i="51"/>
  <c r="S10" i="51"/>
  <c r="T5" i="51"/>
  <c r="P14" i="51"/>
  <c r="X14" i="51"/>
  <c r="V14" i="51"/>
  <c r="U14" i="51"/>
  <c r="S14" i="51"/>
  <c r="X6" i="51"/>
  <c r="W6" i="51"/>
  <c r="V6" i="51"/>
  <c r="U6" i="51"/>
  <c r="T6" i="51"/>
  <c r="S6" i="51"/>
  <c r="X5" i="51"/>
  <c r="R16" i="51"/>
  <c r="Q11" i="51"/>
  <c r="P10" i="51"/>
  <c r="X10" i="51"/>
  <c r="U10" i="51"/>
  <c r="T10" i="51"/>
  <c r="R20" i="51"/>
  <c r="Q15" i="51"/>
  <c r="W14" i="51"/>
  <c r="T14" i="51"/>
  <c r="R8" i="51"/>
  <c r="Q19" i="51"/>
  <c r="P18" i="51"/>
  <c r="K87" i="52"/>
  <c r="H87" i="52"/>
  <c r="AE93" i="52"/>
  <c r="AE91" i="52"/>
  <c r="K118" i="52" l="1"/>
  <c r="K112" i="52"/>
  <c r="AE58" i="54" l="1"/>
  <c r="AE57" i="54"/>
  <c r="AE67" i="54"/>
  <c r="AE122" i="52"/>
  <c r="F56" i="51"/>
  <c r="AE116" i="52"/>
  <c r="K57" i="54" l="1"/>
  <c r="K58" i="54"/>
  <c r="H57" i="54"/>
  <c r="F57" i="54" l="1"/>
  <c r="F58" i="54"/>
  <c r="K51" i="52"/>
  <c r="H51" i="52"/>
  <c r="H63" i="52"/>
  <c r="AE103" i="52" l="1"/>
  <c r="K95" i="52"/>
  <c r="K79" i="52"/>
  <c r="H95" i="52"/>
  <c r="X37" i="51" s="1"/>
  <c r="H79" i="52"/>
  <c r="R26" i="51" s="1"/>
  <c r="AE85" i="52"/>
  <c r="AE83" i="52"/>
  <c r="AH9" i="51"/>
  <c r="AA5" i="51"/>
  <c r="AG6" i="51"/>
  <c r="AG5" i="51"/>
  <c r="AC7" i="51"/>
  <c r="AC18" i="51"/>
  <c r="AE17" i="51"/>
  <c r="AH20" i="51"/>
  <c r="AA7" i="51"/>
  <c r="AE20" i="51"/>
  <c r="T39" i="51" l="1"/>
  <c r="T42" i="51"/>
  <c r="W36" i="51"/>
  <c r="U26" i="51"/>
  <c r="X31" i="51"/>
  <c r="P36" i="51"/>
  <c r="W32" i="51"/>
  <c r="W27" i="51"/>
  <c r="U29" i="51"/>
  <c r="R27" i="51"/>
  <c r="R28" i="51"/>
  <c r="Q28" i="51"/>
  <c r="U38" i="51"/>
  <c r="Q42" i="51"/>
  <c r="S33" i="51"/>
  <c r="X34" i="51"/>
  <c r="W41" i="51"/>
  <c r="U42" i="51"/>
  <c r="W40" i="51"/>
  <c r="P28" i="51"/>
  <c r="Q27" i="51"/>
  <c r="X32" i="51"/>
  <c r="R30" i="51"/>
  <c r="W38" i="51"/>
  <c r="T35" i="51"/>
  <c r="U41" i="51"/>
  <c r="X30" i="51"/>
  <c r="S42" i="51"/>
  <c r="X26" i="51"/>
  <c r="W26" i="51"/>
  <c r="P26" i="51"/>
  <c r="S27" i="51"/>
  <c r="R34" i="51"/>
  <c r="T33" i="51"/>
  <c r="Q26" i="51"/>
  <c r="P30" i="51"/>
  <c r="T30" i="51"/>
  <c r="S34" i="51"/>
  <c r="W31" i="51"/>
  <c r="X28" i="51"/>
  <c r="S26" i="51"/>
  <c r="U28" i="51"/>
  <c r="R41" i="51"/>
  <c r="Q40" i="51"/>
  <c r="Q38" i="51"/>
  <c r="V39" i="51"/>
  <c r="W39" i="51"/>
  <c r="Q29" i="51"/>
  <c r="T37" i="51"/>
  <c r="X33" i="51"/>
  <c r="S39" i="51"/>
  <c r="R31" i="51"/>
  <c r="S28" i="51"/>
  <c r="Q32" i="51"/>
  <c r="V33" i="51"/>
  <c r="P38" i="51"/>
  <c r="W35" i="51"/>
  <c r="V34" i="51"/>
  <c r="Q33" i="51"/>
  <c r="S32" i="51"/>
  <c r="V38" i="51"/>
  <c r="R29" i="51"/>
  <c r="X36" i="51"/>
  <c r="R39" i="51"/>
  <c r="S40" i="51"/>
  <c r="V37" i="51"/>
  <c r="T32" i="51"/>
  <c r="Q39" i="51"/>
  <c r="R40" i="51"/>
  <c r="V28" i="51"/>
  <c r="P33" i="51"/>
  <c r="T27" i="51"/>
  <c r="U30" i="51"/>
  <c r="X41" i="51"/>
  <c r="Q31" i="51"/>
  <c r="P32" i="51"/>
  <c r="S36" i="51"/>
  <c r="V42" i="51"/>
  <c r="W30" i="51"/>
  <c r="P42" i="51"/>
  <c r="R35" i="51"/>
  <c r="U36" i="51"/>
  <c r="R38" i="51"/>
  <c r="T34" i="51"/>
  <c r="V27" i="51"/>
  <c r="U31" i="51"/>
  <c r="S41" i="51"/>
  <c r="S31" i="51"/>
  <c r="S30" i="51"/>
  <c r="W29" i="51"/>
  <c r="Q35" i="51"/>
  <c r="P39" i="51"/>
  <c r="Q37" i="51"/>
  <c r="Q41" i="51"/>
  <c r="V29" i="51"/>
  <c r="X27" i="51"/>
  <c r="P29" i="51"/>
  <c r="P40" i="51"/>
  <c r="R32" i="51"/>
  <c r="T40" i="51"/>
  <c r="T36" i="51"/>
  <c r="W42" i="51"/>
  <c r="Q30" i="51"/>
  <c r="W34" i="51"/>
  <c r="V41" i="51"/>
  <c r="W28" i="51"/>
  <c r="U34" i="51"/>
  <c r="S35" i="51"/>
  <c r="T41" i="51"/>
  <c r="P27" i="51"/>
  <c r="V30" i="51"/>
  <c r="X29" i="51"/>
  <c r="R36" i="51"/>
  <c r="U27" i="51"/>
  <c r="T31" i="51"/>
  <c r="X39" i="51"/>
  <c r="V26" i="51"/>
  <c r="Q34" i="51"/>
  <c r="W37" i="51"/>
  <c r="V40" i="51"/>
  <c r="U32" i="51"/>
  <c r="X38" i="51"/>
  <c r="P31" i="51"/>
  <c r="R37" i="51"/>
  <c r="S29" i="51"/>
  <c r="Q36" i="51"/>
  <c r="R33" i="51"/>
  <c r="X35" i="51"/>
  <c r="S38" i="51"/>
  <c r="X42" i="51"/>
  <c r="U37" i="51"/>
  <c r="X40" i="51"/>
  <c r="V32" i="51"/>
  <c r="P37" i="51"/>
  <c r="P35" i="51"/>
  <c r="T29" i="51"/>
  <c r="T26" i="51"/>
  <c r="T28" i="51"/>
  <c r="U40" i="51"/>
  <c r="V35" i="51"/>
  <c r="P34" i="51"/>
  <c r="U39" i="51"/>
  <c r="S37" i="51"/>
  <c r="V31" i="51"/>
  <c r="U33" i="51"/>
  <c r="R42" i="51"/>
  <c r="T38" i="51"/>
  <c r="U35" i="51"/>
  <c r="V36" i="51"/>
  <c r="P41" i="51"/>
  <c r="W33" i="51"/>
  <c r="X17" i="54"/>
  <c r="K19" i="54"/>
  <c r="AE69" i="54"/>
  <c r="G134" i="52"/>
  <c r="G77" i="54"/>
  <c r="AG15" i="54"/>
  <c r="Z21" i="54"/>
  <c r="L23" i="54"/>
  <c r="M21" i="54"/>
  <c r="AA6" i="51"/>
  <c r="AC20" i="51"/>
  <c r="AB5" i="51"/>
  <c r="AF18" i="51"/>
  <c r="AD18" i="51"/>
  <c r="AD11" i="51"/>
  <c r="AA8" i="51"/>
  <c r="Z21" i="51"/>
  <c r="AF19" i="51"/>
  <c r="AH18" i="51"/>
  <c r="AE14" i="51"/>
  <c r="AF8" i="51"/>
  <c r="AA15" i="51"/>
  <c r="AE18" i="51"/>
  <c r="AF6" i="51"/>
  <c r="AB15" i="51"/>
  <c r="AG7" i="51"/>
  <c r="AD14" i="51"/>
  <c r="AE11" i="51"/>
  <c r="AF20" i="51"/>
  <c r="AB19" i="51"/>
  <c r="AG15" i="51"/>
  <c r="AD15" i="51"/>
  <c r="AH19" i="51"/>
  <c r="AC12" i="51"/>
  <c r="AG20" i="51"/>
  <c r="AA9" i="51"/>
  <c r="Z12" i="51"/>
  <c r="AD5" i="51"/>
  <c r="AF11" i="51"/>
  <c r="AD13" i="51"/>
  <c r="AF9" i="51"/>
  <c r="AH14" i="51"/>
  <c r="AH11" i="51"/>
  <c r="AD12" i="51"/>
  <c r="AA20" i="51"/>
  <c r="AC15" i="51"/>
  <c r="AC14" i="51"/>
  <c r="AB10" i="51"/>
  <c r="AG9" i="51"/>
  <c r="AF5" i="51"/>
  <c r="AE16" i="51"/>
  <c r="AB18" i="51"/>
  <c r="AF10" i="51"/>
  <c r="AH21" i="51"/>
  <c r="AE10" i="51"/>
  <c r="AH16" i="51"/>
  <c r="AF14" i="51"/>
  <c r="Z20" i="51"/>
  <c r="AA16" i="51"/>
  <c r="AH13" i="51"/>
  <c r="AD8" i="51"/>
  <c r="AG14" i="51"/>
  <c r="AG16" i="51"/>
  <c r="AD9" i="51"/>
  <c r="AC8" i="51"/>
  <c r="AH7" i="51"/>
  <c r="AG17" i="51"/>
  <c r="AH12" i="51"/>
  <c r="AC9" i="51"/>
  <c r="AC10" i="51"/>
  <c r="AB13" i="51"/>
  <c r="AA17" i="51"/>
  <c r="Z6" i="51"/>
  <c r="AF16" i="51"/>
  <c r="AC21" i="51"/>
  <c r="Z17" i="51"/>
  <c r="Z10" i="51"/>
  <c r="AB12" i="51"/>
  <c r="AG10" i="51"/>
  <c r="AC19" i="51"/>
  <c r="AD6" i="51"/>
  <c r="AF15" i="51"/>
  <c r="AB16" i="51"/>
  <c r="AF13" i="51"/>
  <c r="AD17" i="51"/>
  <c r="AE5" i="51"/>
  <c r="Z5" i="51"/>
  <c r="AE8" i="51"/>
  <c r="AC17" i="51"/>
  <c r="AF21" i="51"/>
  <c r="AE21" i="51"/>
  <c r="AE7" i="51"/>
  <c r="AA19" i="51"/>
  <c r="AG8" i="51"/>
  <c r="AH6" i="51"/>
  <c r="AB6" i="51"/>
  <c r="AB8" i="51"/>
  <c r="AA13" i="51"/>
  <c r="AG19" i="51"/>
  <c r="Z11" i="51"/>
  <c r="AH15" i="51"/>
  <c r="Z16" i="51"/>
  <c r="AH8" i="51"/>
  <c r="Z14" i="51"/>
  <c r="AB17" i="51"/>
  <c r="AD10" i="51"/>
  <c r="Z13" i="51"/>
  <c r="AF17" i="51"/>
  <c r="AB14" i="51"/>
  <c r="AC5" i="51"/>
  <c r="AD19" i="51"/>
  <c r="AG11" i="51"/>
  <c r="AD16" i="51"/>
  <c r="AC11" i="51"/>
  <c r="AD7" i="51"/>
  <c r="AE6" i="51"/>
  <c r="AA12" i="51"/>
  <c r="AA10" i="51"/>
  <c r="AB21" i="51"/>
  <c r="Z15" i="51"/>
  <c r="AH10" i="51"/>
  <c r="AH5" i="51"/>
  <c r="AG18" i="51"/>
  <c r="AB7" i="51"/>
  <c r="AB20" i="51"/>
  <c r="AA11" i="51"/>
  <c r="AF7" i="51"/>
  <c r="Z8" i="51"/>
  <c r="AA18" i="51"/>
  <c r="AC6" i="51"/>
  <c r="AB9" i="51"/>
  <c r="AD21" i="51"/>
  <c r="AG13" i="51"/>
  <c r="AG21" i="51"/>
  <c r="AE13" i="51"/>
  <c r="AC13" i="51"/>
  <c r="AA21" i="51"/>
  <c r="AG12" i="51"/>
  <c r="AD20" i="51"/>
  <c r="AF12" i="51"/>
  <c r="Z18" i="51"/>
  <c r="AB11" i="51"/>
  <c r="Z19" i="51"/>
  <c r="Z7" i="51"/>
  <c r="AE19" i="51"/>
  <c r="Z9" i="51"/>
  <c r="AA14" i="51"/>
  <c r="AE12" i="51"/>
  <c r="AH17" i="51"/>
  <c r="AE15" i="51"/>
  <c r="AC16" i="51"/>
  <c r="AE9" i="51"/>
  <c r="AA22" i="51" l="1"/>
  <c r="AC22" i="51"/>
  <c r="X43" i="51"/>
  <c r="AJ47" i="54" s="1"/>
  <c r="AE47" i="54" s="1"/>
  <c r="AG22" i="51"/>
  <c r="R43" i="51"/>
  <c r="AJ41" i="54" s="1"/>
  <c r="AE41" i="54" s="1"/>
  <c r="AB22" i="51"/>
  <c r="P43" i="51"/>
  <c r="AJ39" i="54" s="1"/>
  <c r="AE39" i="54" s="1"/>
  <c r="Q43" i="51"/>
  <c r="AJ40" i="54" s="1"/>
  <c r="AE40" i="54" s="1"/>
  <c r="W43" i="51"/>
  <c r="AJ46" i="54" s="1"/>
  <c r="AE46" i="54" s="1"/>
  <c r="AD22" i="51"/>
  <c r="Z22" i="51"/>
  <c r="U43" i="51"/>
  <c r="AJ44" i="54" s="1"/>
  <c r="AE44" i="54" s="1"/>
  <c r="S43" i="51"/>
  <c r="AJ42" i="54" s="1"/>
  <c r="AE42" i="54" s="1"/>
  <c r="AF22" i="51"/>
  <c r="T43" i="51"/>
  <c r="AJ43" i="54" s="1"/>
  <c r="AE43" i="54" s="1"/>
  <c r="AE22" i="51"/>
  <c r="V43" i="51"/>
  <c r="AJ45" i="54" s="1"/>
  <c r="AE45" i="54" s="1"/>
  <c r="AH22" i="51"/>
  <c r="K17" i="54"/>
  <c r="AD23" i="51"/>
  <c r="AC23" i="51"/>
  <c r="AB23" i="51"/>
  <c r="Z23" i="51"/>
  <c r="AH23" i="51"/>
  <c r="AG23" i="51"/>
  <c r="AF23" i="51"/>
  <c r="AE23" i="51"/>
  <c r="AA23" i="51"/>
  <c r="K63" i="52" l="1"/>
  <c r="AE99" i="52"/>
  <c r="AE71" i="52"/>
  <c r="AE69" i="52"/>
  <c r="AE67" i="52"/>
  <c r="AE61" i="52"/>
  <c r="AE59" i="52"/>
  <c r="AE57" i="52"/>
  <c r="AE55" i="52"/>
</calcChain>
</file>

<file path=xl/sharedStrings.xml><?xml version="1.0" encoding="utf-8"?>
<sst xmlns="http://schemas.openxmlformats.org/spreadsheetml/2006/main" count="590" uniqueCount="257">
  <si>
    <t>Palier</t>
  </si>
  <si>
    <t>+</t>
  </si>
  <si>
    <t>+ +</t>
  </si>
  <si>
    <t>- -</t>
  </si>
  <si>
    <t>-</t>
  </si>
  <si>
    <t>N</t>
  </si>
  <si>
    <t>Nom</t>
  </si>
  <si>
    <t>Adresse</t>
  </si>
  <si>
    <t>Mail</t>
  </si>
  <si>
    <t>Rne</t>
  </si>
  <si>
    <t>?</t>
  </si>
  <si>
    <t>Diplômes</t>
  </si>
  <si>
    <t>Lycées</t>
  </si>
  <si>
    <t>Téléphone</t>
  </si>
  <si>
    <t>Spécialités</t>
  </si>
  <si>
    <t>1re année</t>
  </si>
  <si>
    <t>2de année</t>
  </si>
  <si>
    <t>Seconde</t>
  </si>
  <si>
    <t>Première</t>
  </si>
  <si>
    <t>Terminale</t>
  </si>
  <si>
    <t>Année</t>
  </si>
  <si>
    <t>Prénom</t>
  </si>
  <si>
    <t>Classe / Niveau</t>
  </si>
  <si>
    <t>&gt;&gt;</t>
  </si>
  <si>
    <t>Maîtrise</t>
  </si>
  <si>
    <t>* et/ou option</t>
  </si>
  <si>
    <t>Spécialité*</t>
  </si>
  <si>
    <t>mail</t>
  </si>
  <si>
    <t>FRANCK</t>
  </si>
  <si>
    <t>DAVID</t>
  </si>
  <si>
    <t>GILLES</t>
  </si>
  <si>
    <t>EMMANUEL</t>
  </si>
  <si>
    <t>AGNES</t>
  </si>
  <si>
    <t xml:space="preserve"> </t>
  </si>
  <si>
    <t>PFMP</t>
  </si>
  <si>
    <t>Version du livret</t>
  </si>
  <si>
    <t>DDFPT</t>
  </si>
  <si>
    <t xml:space="preserve">Préom </t>
  </si>
  <si>
    <t>MAIL</t>
  </si>
  <si>
    <t>MAUGER</t>
  </si>
  <si>
    <t>Emmanuel.Mauger@ac-rennes.fr</t>
  </si>
  <si>
    <t>Période</t>
  </si>
  <si>
    <t>LE TACON</t>
  </si>
  <si>
    <t>David.Le-Tacon@ac-rennes.fr</t>
  </si>
  <si>
    <t>S1</t>
  </si>
  <si>
    <t>JOSSE</t>
  </si>
  <si>
    <t>HERVÉ</t>
  </si>
  <si>
    <t>Herve.Josse@ac-rennes.fr</t>
  </si>
  <si>
    <t>S2</t>
  </si>
  <si>
    <t>PIERRET</t>
  </si>
  <si>
    <t>Gilles.Pierret@ac-rennes.fr</t>
  </si>
  <si>
    <t>S3</t>
  </si>
  <si>
    <t>LECHAUX</t>
  </si>
  <si>
    <t>Franck.Lechaux@ac-rennes.fr</t>
  </si>
  <si>
    <t>S4</t>
  </si>
  <si>
    <t>ALVAREZ</t>
  </si>
  <si>
    <t>MANUEL</t>
  </si>
  <si>
    <t>Manuel.Alvarez@ac-rennes.fr</t>
  </si>
  <si>
    <t>S5</t>
  </si>
  <si>
    <t>LLOUBERES</t>
  </si>
  <si>
    <t>Agnes.Llouberes@ac-rennes.fr</t>
  </si>
  <si>
    <t>S6</t>
  </si>
  <si>
    <t>LOURMIÈRE</t>
  </si>
  <si>
    <t>MATHIEU</t>
  </si>
  <si>
    <t>Mathieu.Lourmiere@ac-rennes.fr</t>
  </si>
  <si>
    <t>Niveau</t>
  </si>
  <si>
    <t>Niveaux de performance</t>
  </si>
  <si>
    <t>A1</t>
  </si>
  <si>
    <t>Autonomie</t>
  </si>
  <si>
    <t>Activité</t>
  </si>
  <si>
    <t>A2</t>
  </si>
  <si>
    <t>A3</t>
  </si>
  <si>
    <t>N° tâche</t>
  </si>
  <si>
    <t>A2 - T2</t>
  </si>
  <si>
    <t>A2 - T3</t>
  </si>
  <si>
    <t>A2 - T4</t>
  </si>
  <si>
    <t>Description de chaque niveau d'autonomie</t>
  </si>
  <si>
    <t>Sous contrôle</t>
  </si>
  <si>
    <t>Autonome</t>
  </si>
  <si>
    <t>Responsable</t>
  </si>
  <si>
    <t>SC</t>
  </si>
  <si>
    <t>A</t>
  </si>
  <si>
    <t>N° autonomie</t>
  </si>
  <si>
    <t>Baccalauréat professionnel</t>
  </si>
  <si>
    <t>Certificat d'aptitude professionnelle</t>
  </si>
  <si>
    <t>N°</t>
  </si>
  <si>
    <t>&gt;</t>
  </si>
  <si>
    <t>Maîtrise l’exécution de la tâche et peut en choisir la méthode d'exécution.</t>
  </si>
  <si>
    <t>Exécute la tâche sous la responsabilité d’un supérieur hiérarchique et selon une méthode imposée.</t>
  </si>
  <si>
    <t>Diplôme préparé</t>
  </si>
  <si>
    <t>Date de naissance</t>
  </si>
  <si>
    <t>Élève</t>
  </si>
  <si>
    <t>Tuteur</t>
  </si>
  <si>
    <t>Informations générales</t>
  </si>
  <si>
    <t>au</t>
  </si>
  <si>
    <t>Du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</si>
  <si>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</si>
  <si>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</si>
  <si>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</si>
  <si>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</si>
  <si>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</si>
  <si>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</si>
  <si>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</si>
  <si>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</si>
  <si>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PFMP n°</t>
  </si>
  <si>
    <t>N° PFMP</t>
  </si>
  <si>
    <t>Compétence(s)
évaluée(s)</t>
  </si>
  <si>
    <t>Bilan / Appréciation</t>
  </si>
  <si>
    <t xml:space="preserve">  Niveaux de maîtrise atteints</t>
  </si>
  <si>
    <t xml:space="preserve">  Seuil de maîtrise</t>
  </si>
  <si>
    <t>Positionnement des tâches travaillées</t>
  </si>
  <si>
    <t>Résultats de l'évaluation</t>
  </si>
  <si>
    <t>Date du positionnement</t>
  </si>
  <si>
    <t>Année scolaire :</t>
  </si>
  <si>
    <t>Date</t>
  </si>
  <si>
    <t>Professeur-référent</t>
  </si>
  <si>
    <r>
      <t xml:space="preserve">Partie  &gt;&gt;  </t>
    </r>
    <r>
      <rPr>
        <b/>
        <sz val="34"/>
        <color rgb="FF268CCD"/>
        <rFont val="Calibri"/>
        <family val="2"/>
        <scheme val="minor"/>
      </rPr>
      <t>ÉVALUATION</t>
    </r>
    <r>
      <rPr>
        <vertAlign val="superscript"/>
        <sz val="34"/>
        <color rgb="FF268CCD"/>
        <rFont val="Calibri (Corps)"/>
      </rPr>
      <t xml:space="preserve"> 1/2</t>
    </r>
  </si>
  <si>
    <r>
      <t xml:space="preserve">Partie  &gt;&gt;  </t>
    </r>
    <r>
      <rPr>
        <b/>
        <sz val="34"/>
        <color rgb="FF268CCD"/>
        <rFont val="Calibri"/>
        <family val="2"/>
        <scheme val="minor"/>
      </rPr>
      <t>ÉVALUATION</t>
    </r>
    <r>
      <rPr>
        <vertAlign val="superscript"/>
        <sz val="34"/>
        <color rgb="FF268CCD"/>
        <rFont val="Calibri (Corps)"/>
      </rPr>
      <t xml:space="preserve"> 2/2</t>
    </r>
  </si>
  <si>
    <t>A2 - T7</t>
  </si>
  <si>
    <t>A2 - T9</t>
  </si>
  <si>
    <t>A4</t>
  </si>
  <si>
    <t>Communication</t>
  </si>
  <si>
    <t>FCIL-MC 1an</t>
  </si>
  <si>
    <t>Mention Complémentaire</t>
  </si>
  <si>
    <t>Formation d'Intiative Locale</t>
  </si>
  <si>
    <t>Maintenance et Efficacité Energétique</t>
  </si>
  <si>
    <t>Installateur en Chauffage, Climatisation et Énergies Renouvelables</t>
  </si>
  <si>
    <t>Système Numérique</t>
  </si>
  <si>
    <t>Métiers du Froid et des Energies Renouvelables</t>
  </si>
  <si>
    <t>Technicien Géomètre Topographe</t>
  </si>
  <si>
    <t>Métiers de l'Electricité et de ses Environnements Connectés</t>
  </si>
  <si>
    <t>Technicien d'Etudes du Batiment</t>
  </si>
  <si>
    <t>Travaux Publics</t>
  </si>
  <si>
    <t>Monteur Installateur Sanitaire</t>
  </si>
  <si>
    <t>Monteur Installateur Thermique</t>
  </si>
  <si>
    <t>C1</t>
  </si>
  <si>
    <t>C6</t>
  </si>
  <si>
    <t>C7</t>
  </si>
  <si>
    <t>C8</t>
  </si>
  <si>
    <t>C9</t>
  </si>
  <si>
    <t>C11</t>
  </si>
  <si>
    <t>C2</t>
  </si>
  <si>
    <t>C3</t>
  </si>
  <si>
    <t>C4</t>
  </si>
  <si>
    <t>C13</t>
  </si>
  <si>
    <t>R</t>
  </si>
  <si>
    <t>Exerce durant la tâche la responsabilité partielle ou totale (intervention, moyens ou personnels).</t>
  </si>
  <si>
    <t xml:space="preserve">Conception Thierry GÉRARD IEN-ET STI Design &amp; Métiers d'art  - Adaptation Didier Ramstein IEN STI - Version 1 • Avril 2021    </t>
  </si>
  <si>
    <t>Compétences transversales</t>
  </si>
  <si>
    <t>Utiliser les codes sociaux liés au contexte professionnel</t>
  </si>
  <si>
    <t>Identifie les personnes et adopte une posture pour apprendre</t>
  </si>
  <si>
    <t>Adopte une attitude attentive pour travailler, peut aider les autres et accepte d’être aidé</t>
  </si>
  <si>
    <t>Fait des propositions et accepte de les négocier</t>
  </si>
  <si>
    <t>Participe activement au travail collectif en variant sa place et son rôle dans le groupe</t>
  </si>
  <si>
    <t>Travailler en groupe et en équipe</t>
  </si>
  <si>
    <t>²</t>
  </si>
  <si>
    <t>Compétences professionnelles évaluées</t>
  </si>
  <si>
    <t>Compétences transversales évaluées</t>
  </si>
  <si>
    <t>CC1</t>
  </si>
  <si>
    <t>CC2</t>
  </si>
  <si>
    <t>CC3</t>
  </si>
  <si>
    <t>CC4</t>
  </si>
  <si>
    <t>CC5</t>
  </si>
  <si>
    <t>CC6</t>
  </si>
  <si>
    <t>CC7</t>
  </si>
  <si>
    <t>CC8</t>
  </si>
  <si>
    <t>CC9</t>
  </si>
  <si>
    <t>Paliers</t>
  </si>
  <si>
    <t>2nde</t>
  </si>
  <si>
    <t>Entreprise</t>
  </si>
  <si>
    <t>Identifie quelques règles liées à son statut professionnel</t>
  </si>
  <si>
    <t>Respecte les règles et s’interroge sur les codes implicites</t>
  </si>
  <si>
    <t xml:space="preserve">Se situe et s’adapte à des cadres formels et/ou inconnus </t>
  </si>
  <si>
    <t>Explique les codes sociaux d’un contexte professionnel</t>
  </si>
  <si>
    <t>CT 1</t>
  </si>
  <si>
    <t>CT 2</t>
  </si>
  <si>
    <t>CT 4</t>
  </si>
  <si>
    <t>CT 3</t>
  </si>
  <si>
    <t>Palier CT 1</t>
  </si>
  <si>
    <t>Palier CT 2</t>
  </si>
  <si>
    <t>Palier CT 3</t>
  </si>
  <si>
    <t>Palier CT 4</t>
  </si>
  <si>
    <t>Outil de suivi de PFMP du tuteur</t>
  </si>
  <si>
    <t xml:space="preserve">Outil de suivi </t>
  </si>
  <si>
    <t xml:space="preserve">S’informer sur l’intervention ou sur la réalisation </t>
  </si>
  <si>
    <t xml:space="preserve"> Organiser la réalisation ou l’intervention </t>
  </si>
  <si>
    <t xml:space="preserve">Analyser et exploiter les données </t>
  </si>
  <si>
    <t xml:space="preserve">Réaliser une installation ou une intervention </t>
  </si>
  <si>
    <t xml:space="preserve"> Effectuer les opérations préalables </t>
  </si>
  <si>
    <t xml:space="preserve">Mettre en service </t>
  </si>
  <si>
    <t xml:space="preserve">Réaliser une opération de maintenance </t>
  </si>
  <si>
    <t xml:space="preserve">Renseigner les documents </t>
  </si>
  <si>
    <t xml:space="preserve">Communiquer avec le client </t>
  </si>
  <si>
    <t>A5</t>
  </si>
  <si>
    <t>Palier CT</t>
  </si>
  <si>
    <t>Compétences BPRO MELEC</t>
  </si>
  <si>
    <t>prendre connaissance du dossier relatif aux opérations à réaliser, le constituer pour une opération simple</t>
  </si>
  <si>
    <t>T 1-1</t>
  </si>
  <si>
    <t>rechercher et expliquer les informations relatives aux opérations et aux conditions d’exécution</t>
  </si>
  <si>
    <t>T 1-2</t>
  </si>
  <si>
    <t>vérifier et compléter si nécessaire la liste des matériels, équipements et outillages nécessaires aux opérations</t>
  </si>
  <si>
    <t>T 1-3</t>
  </si>
  <si>
    <t>répartir les tâches en fonction des habilitations, des certifications des équipiers et du planning des autres intervenants</t>
  </si>
  <si>
    <t>Préparation des opérations de réalisation, de mise en service, de maintenance</t>
  </si>
  <si>
    <t>Réalisation</t>
  </si>
  <si>
    <t>Mise en service</t>
  </si>
  <si>
    <t>Maintenance</t>
  </si>
  <si>
    <t>organiser le poste de travail</t>
  </si>
  <si>
    <t>T 2-1</t>
  </si>
  <si>
    <t>implanter, poser, installer les matériels électriques</t>
  </si>
  <si>
    <t>T 2-2</t>
  </si>
  <si>
    <t>câbler, raccorder les matériels électriques</t>
  </si>
  <si>
    <t>T 2-3</t>
  </si>
  <si>
    <t>gérer les activités de son équipe</t>
  </si>
  <si>
    <t>T 2-4</t>
  </si>
  <si>
    <t>coordonner son activité par rapport à celles des autres intervenants</t>
  </si>
  <si>
    <t>T 2-5</t>
  </si>
  <si>
    <t>mener son activité de manière éco-responsable</t>
  </si>
  <si>
    <t>T 2-6</t>
  </si>
  <si>
    <t>réaliser les vérifications, les réglages, les paramétrages, les essais nécessaires à la mise en service de l’installation</t>
  </si>
  <si>
    <t>T 3-1</t>
  </si>
  <si>
    <t>participer à la réception technique et aux levées de réserves de l’installation</t>
  </si>
  <si>
    <t>T 3-2</t>
  </si>
  <si>
    <t>réaliser une opération de maintenance préventive</t>
  </si>
  <si>
    <t>T 4-1</t>
  </si>
  <si>
    <t>réaliser une opération de dépannage</t>
  </si>
  <si>
    <t>T 4-2</t>
  </si>
  <si>
    <t>participer à la mise à jour du dossier technique de l’installation</t>
  </si>
  <si>
    <t>T 5-1</t>
  </si>
  <si>
    <t>échanger sur le déroulement des opérations, expliquer le fonctionnement de l’installation à l’interne et à l’externe</t>
  </si>
  <si>
    <t>T 5-2</t>
  </si>
  <si>
    <t>conseiller le client, lui proposer une prestation complémentaire, une modification ou une amélioration</t>
  </si>
  <si>
    <t>T 5-3</t>
  </si>
  <si>
    <t>Analyser les conditions de l’opération et son contexte</t>
  </si>
  <si>
    <t>Organiser l’opération dans son contexte</t>
  </si>
  <si>
    <t>Définir une installation à l’aide de solutions préétablies</t>
  </si>
  <si>
    <t>Réaliser une opération de manière écoresponsable</t>
  </si>
  <si>
    <t>Régler, paramétrer les matériels de l’installation</t>
  </si>
  <si>
    <t>Valider le fonctionnement de l’installation</t>
  </si>
  <si>
    <t>Diagnostiquer un dysfonctionnement</t>
  </si>
  <si>
    <t>Remplacer un matériel électrique</t>
  </si>
  <si>
    <t>Compléter les documents liés aux opérations</t>
  </si>
  <si>
    <t>Communiquer avec le client/usager sur l’opération</t>
  </si>
  <si>
    <t>T 1-4</t>
  </si>
  <si>
    <t>N compétence</t>
  </si>
  <si>
    <t>N Tâches</t>
  </si>
  <si>
    <t>N CC</t>
  </si>
  <si>
    <t>Compétences 2nde TraNE</t>
  </si>
  <si>
    <t>Tâches MELEC</t>
  </si>
  <si>
    <t>Compétences MELEC</t>
  </si>
  <si>
    <t>Tâche MELEC</t>
  </si>
  <si>
    <t>Liste CC et Tâches</t>
  </si>
  <si>
    <t>Calcul moyenne CC/tâche</t>
  </si>
  <si>
    <t>moyenne :</t>
  </si>
  <si>
    <t>Degre autonomie</t>
  </si>
  <si>
    <t>moyenne =</t>
  </si>
  <si>
    <t>Les compétences rentrées du référentiel doivent correspondre et être aligné avec les compétences communes de la famille des métiers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</si>
</sst>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40C]d\ mmmm\ yyyy;@"/>
    <numFmt numFmtId="166" formatCode="d/m;@"/>
    <numFmt numFmtId="167" formatCode="[$-F800]dddd\,\ mmmm\ dd\,\ yyyy"/>
    <numFmt numFmtId="168" formatCode="[$-40C]d\-mmm\-yy;@"/>
  </numFmts>
  <fonts count="10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Trebuchet MS"/>
      <family val="2"/>
    </font>
    <font>
      <sz val="11"/>
      <color rgb="FFCAA883"/>
      <name val="Calibri"/>
      <family val="2"/>
      <scheme val="minor"/>
    </font>
    <font>
      <sz val="22"/>
      <color rgb="FFEEEEEE"/>
      <name val="Trebuchet MS"/>
      <family val="2"/>
    </font>
    <font>
      <sz val="36"/>
      <color theme="0"/>
      <name val="Calibri"/>
      <family val="2"/>
      <scheme val="minor"/>
    </font>
    <font>
      <b/>
      <sz val="24"/>
      <color rgb="FF99ABB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268CCD"/>
      <name val="Calibri"/>
      <family val="2"/>
      <scheme val="minor"/>
    </font>
    <font>
      <sz val="11"/>
      <color rgb="FF268CCD"/>
      <name val="Calibri (Corps)"/>
    </font>
    <font>
      <sz val="18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B0F0"/>
      <name val="Webdings"/>
      <family val="1"/>
      <charset val="2"/>
    </font>
    <font>
      <sz val="16"/>
      <color theme="0"/>
      <name val="Calibri"/>
      <family val="2"/>
      <scheme val="minor"/>
    </font>
    <font>
      <b/>
      <sz val="20"/>
      <color rgb="FF9B26CD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268CCD"/>
      <name val="Calibri"/>
      <family val="2"/>
      <scheme val="minor"/>
    </font>
    <font>
      <sz val="18"/>
      <color rgb="FF268CC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 tint="-0.499984740745262"/>
      <name val="Calibri Light"/>
      <family val="2"/>
      <scheme val="major"/>
    </font>
    <font>
      <b/>
      <sz val="26"/>
      <color rgb="FF268CCD"/>
      <name val="Calibri"/>
      <family val="2"/>
      <scheme val="minor"/>
    </font>
    <font>
      <sz val="16"/>
      <color rgb="FF268CCD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268CCD"/>
      <name val="Calibri"/>
      <family val="2"/>
      <scheme val="minor"/>
    </font>
    <font>
      <sz val="14"/>
      <color rgb="FF268CCD"/>
      <name val="Calibri"/>
      <family val="2"/>
      <scheme val="minor"/>
    </font>
    <font>
      <sz val="36"/>
      <color rgb="FF7F26CE"/>
      <name val="Webdings"/>
      <family val="1"/>
      <charset val="2"/>
    </font>
    <font>
      <sz val="26"/>
      <color theme="0" tint="-0.499984740745262"/>
      <name val="Calibri"/>
      <family val="2"/>
      <scheme val="minor"/>
    </font>
    <font>
      <sz val="11"/>
      <color rgb="FF268DCD"/>
      <name val="Calibri"/>
      <family val="2"/>
      <scheme val="minor"/>
    </font>
    <font>
      <sz val="24"/>
      <color rgb="FF268DCD"/>
      <name val="Calibri"/>
      <family val="2"/>
      <scheme val="minor"/>
    </font>
    <font>
      <sz val="16"/>
      <color rgb="FF268DCD"/>
      <name val="Calibri"/>
      <family val="2"/>
      <scheme val="minor"/>
    </font>
    <font>
      <b/>
      <sz val="16"/>
      <color rgb="FF268DCD"/>
      <name val="Calibri"/>
      <family val="2"/>
      <scheme val="minor"/>
    </font>
    <font>
      <sz val="20"/>
      <color rgb="FF268DCD"/>
      <name val="Calibri"/>
      <family val="2"/>
      <scheme val="minor"/>
    </font>
    <font>
      <sz val="26"/>
      <color rgb="FF268DCD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10"/>
      <color rgb="FF268CCD"/>
      <name val="Calibri"/>
      <family val="2"/>
      <scheme val="minor"/>
    </font>
    <font>
      <sz val="72"/>
      <color rgb="FF8026CE"/>
      <name val="Webdings"/>
      <family val="1"/>
      <charset val="2"/>
    </font>
    <font>
      <i/>
      <sz val="11"/>
      <color rgb="FF268DCD"/>
      <name val="Calibri"/>
      <family val="2"/>
      <scheme val="minor"/>
    </font>
    <font>
      <sz val="24"/>
      <color theme="0"/>
      <name val="Calibri"/>
      <family val="2"/>
      <scheme val="minor"/>
    </font>
    <font>
      <i/>
      <sz val="14"/>
      <color rgb="FF268DCD"/>
      <name val="Calibri"/>
      <family val="2"/>
      <scheme val="minor"/>
    </font>
    <font>
      <b/>
      <sz val="24"/>
      <color rgb="FF33B1FF"/>
      <name val="Calibri"/>
      <family val="2"/>
      <scheme val="minor"/>
    </font>
    <font>
      <sz val="18"/>
      <color rgb="FF1F8CCD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rgb="FF268DCD"/>
      <name val="Calibri"/>
      <family val="2"/>
      <scheme val="minor"/>
    </font>
    <font>
      <sz val="34"/>
      <color rgb="FF268CCD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70B2"/>
      <name val="Calibri"/>
      <family val="2"/>
      <scheme val="minor"/>
    </font>
    <font>
      <b/>
      <sz val="16"/>
      <color rgb="FF9B26CE"/>
      <name val="Calibri"/>
      <family val="2"/>
      <scheme val="minor"/>
    </font>
    <font>
      <sz val="28"/>
      <color rgb="FF268CCD"/>
      <name val="Calibri"/>
      <family val="2"/>
      <scheme val="minor"/>
    </font>
    <font>
      <b/>
      <sz val="10"/>
      <color indexed="8"/>
      <name val="Helvetica Neue"/>
      <family val="2"/>
    </font>
    <font>
      <sz val="10"/>
      <color rgb="FF268DCD"/>
      <name val="Calibri"/>
      <family val="2"/>
      <scheme val="minor"/>
    </font>
    <font>
      <sz val="10"/>
      <color rgb="FF751ED8"/>
      <name val="Calibri"/>
      <family val="2"/>
      <scheme val="minor"/>
    </font>
    <font>
      <b/>
      <sz val="10"/>
      <color rgb="FF268DCD"/>
      <name val="Helvetica Neue"/>
      <family val="2"/>
    </font>
    <font>
      <sz val="34"/>
      <color rgb="FF268DCD"/>
      <name val="Calibri"/>
      <family val="2"/>
      <scheme val="minor"/>
    </font>
    <font>
      <sz val="8"/>
      <name val="Calibri"/>
      <family val="2"/>
      <scheme val="minor"/>
    </font>
    <font>
      <sz val="10"/>
      <color rgb="FF268DCD"/>
      <name val="Calibri"/>
      <family val="2"/>
    </font>
    <font>
      <sz val="28"/>
      <color rgb="FF268DCD"/>
      <name val="Calibri"/>
      <family val="2"/>
      <scheme val="minor"/>
    </font>
    <font>
      <sz val="14"/>
      <color rgb="FF268DCD"/>
      <name val="Calibri"/>
      <family val="2"/>
      <scheme val="minor"/>
    </font>
    <font>
      <b/>
      <sz val="14"/>
      <color rgb="FF268DCD"/>
      <name val="Calibri"/>
      <family val="2"/>
      <scheme val="minor"/>
    </font>
    <font>
      <sz val="48"/>
      <color rgb="FF268DCD"/>
      <name val="Calibri"/>
      <family val="2"/>
      <scheme val="minor"/>
    </font>
    <font>
      <sz val="18"/>
      <color rgb="FF9B26CD"/>
      <name val="Calibri"/>
      <family val="2"/>
      <scheme val="minor"/>
    </font>
    <font>
      <i/>
      <sz val="34"/>
      <color rgb="FF268DCD"/>
      <name val="Calibri"/>
      <family val="2"/>
      <scheme val="minor"/>
    </font>
    <font>
      <b/>
      <sz val="48"/>
      <color rgb="FFDDEBF9"/>
      <name val="Calibri"/>
      <family val="2"/>
      <scheme val="minor"/>
    </font>
    <font>
      <b/>
      <sz val="10"/>
      <color rgb="FF99ABB5"/>
      <name val="Calibri"/>
      <family val="2"/>
      <scheme val="minor"/>
    </font>
    <font>
      <sz val="10"/>
      <color rgb="FF268DCD"/>
      <name val="Helvetica Neue"/>
      <family val="2"/>
    </font>
    <font>
      <sz val="10"/>
      <color indexed="8"/>
      <name val="Helvetica Neue"/>
      <family val="2"/>
    </font>
    <font>
      <b/>
      <sz val="20"/>
      <color rgb="FF268DCD"/>
      <name val="Calibri"/>
      <family val="2"/>
      <scheme val="minor"/>
    </font>
    <font>
      <sz val="18"/>
      <color rgb="FF268DCD"/>
      <name val="Calibri"/>
      <family val="2"/>
      <scheme val="minor"/>
    </font>
    <font>
      <b/>
      <i/>
      <sz val="10"/>
      <color rgb="FF268DCD"/>
      <name val="Arial"/>
      <family val="2"/>
    </font>
    <font>
      <b/>
      <sz val="28"/>
      <color rgb="FF268DCD"/>
      <name val="Calibri"/>
      <family val="2"/>
      <scheme val="minor"/>
    </font>
    <font>
      <b/>
      <sz val="36"/>
      <color rgb="FF268DCD"/>
      <name val="Calibri"/>
      <family val="2"/>
      <scheme val="minor"/>
    </font>
    <font>
      <b/>
      <sz val="34"/>
      <color rgb="FF268CCD"/>
      <name val="Calibri"/>
      <family val="2"/>
      <scheme val="minor"/>
    </font>
    <font>
      <b/>
      <sz val="22"/>
      <color rgb="FF268DCD"/>
      <name val="Calibri"/>
      <family val="2"/>
      <scheme val="minor"/>
    </font>
    <font>
      <sz val="24"/>
      <color rgb="FF268CCD"/>
      <name val="Calibri"/>
      <family val="2"/>
      <scheme val="minor"/>
    </font>
    <font>
      <sz val="48"/>
      <color rgb="FF7F26CE"/>
      <name val="Webdings"/>
      <family val="1"/>
      <charset val="2"/>
    </font>
    <font>
      <sz val="54"/>
      <color rgb="FF7F26CE"/>
      <name val="Webdings"/>
      <family val="1"/>
      <charset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2"/>
      <color rgb="FF7F26CE"/>
      <name val="Webdings"/>
      <family val="1"/>
      <charset val="2"/>
    </font>
    <font>
      <sz val="24"/>
      <color rgb="FF268DCD"/>
      <name val="Calibri (Corps)"/>
    </font>
    <font>
      <b/>
      <sz val="34"/>
      <color rgb="FF268DCD"/>
      <name val="Calibri"/>
      <family val="2"/>
      <scheme val="minor"/>
    </font>
    <font>
      <vertAlign val="superscript"/>
      <sz val="34"/>
      <color rgb="FF268CCD"/>
      <name val="Calibri (Corps)"/>
    </font>
    <font>
      <sz val="8"/>
      <color theme="1"/>
      <name val="Arial"/>
      <family val="2"/>
    </font>
    <font>
      <i/>
      <sz val="32"/>
      <color rgb="FF268DCD"/>
      <name val="Calibri"/>
      <family val="2"/>
      <scheme val="minor"/>
    </font>
    <font>
      <sz val="48"/>
      <color theme="0"/>
      <name val="Calibri"/>
      <family val="2"/>
      <scheme val="minor"/>
    </font>
    <font>
      <i/>
      <sz val="24"/>
      <color rgb="FF268DCD"/>
      <name val="Calibri"/>
      <family val="2"/>
      <scheme val="minor"/>
    </font>
    <font>
      <b/>
      <sz val="18"/>
      <color rgb="FF268DC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268C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9"/>
        <bgColor indexed="64"/>
      </patternFill>
    </fill>
    <fill>
      <patternFill patternType="solid">
        <fgColor rgb="FFFBAE43"/>
        <bgColor indexed="64"/>
      </patternFill>
    </fill>
    <fill>
      <patternFill patternType="solid">
        <fgColor rgb="FF7F26CE"/>
        <bgColor indexed="64"/>
      </patternFill>
    </fill>
    <fill>
      <patternFill patternType="solid">
        <fgColor rgb="FF31AEF1"/>
        <bgColor indexed="64"/>
      </patternFill>
    </fill>
    <fill>
      <patternFill patternType="solid">
        <fgColor rgb="FF268DCD"/>
        <bgColor indexed="64"/>
      </patternFill>
    </fill>
    <fill>
      <patternFill patternType="solid">
        <fgColor rgb="FF33B1FF"/>
        <bgColor indexed="64"/>
      </patternFill>
    </fill>
    <fill>
      <patternFill patternType="solid">
        <fgColor rgb="FFFA9100"/>
        <bgColor indexed="64"/>
      </patternFill>
    </fill>
    <fill>
      <patternFill patternType="solid">
        <fgColor rgb="FF77DA00"/>
        <bgColor indexed="64"/>
      </patternFill>
    </fill>
    <fill>
      <patternFill patternType="solid">
        <fgColor rgb="FF3BD2FF"/>
        <bgColor indexed="64"/>
      </patternFill>
    </fill>
    <fill>
      <patternFill patternType="solid">
        <fgColor rgb="FF1C70B2"/>
        <bgColor indexed="64"/>
      </patternFill>
    </fill>
    <fill>
      <patternFill patternType="solid">
        <fgColor rgb="FFE8FE04"/>
        <bgColor indexed="64"/>
      </patternFill>
    </fill>
    <fill>
      <patternFill patternType="solid">
        <fgColor rgb="FF3AD3FF"/>
        <bgColor indexed="64"/>
      </patternFill>
    </fill>
    <fill>
      <patternFill patternType="solid">
        <fgColor rgb="FFDDECFA"/>
        <bgColor indexed="64"/>
      </patternFill>
    </fill>
    <fill>
      <patternFill patternType="solid">
        <fgColor rgb="FF31AFF1"/>
        <bgColor indexed="64"/>
      </patternFill>
    </fill>
    <fill>
      <patternFill patternType="solid">
        <fgColor rgb="FFFECEC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rgb="FF268CCD"/>
      </bottom>
      <diagonal/>
    </border>
    <border>
      <left style="thin">
        <color rgb="FF268CCD"/>
      </left>
      <right/>
      <top/>
      <bottom style="thin">
        <color rgb="FF268CCD"/>
      </bottom>
      <diagonal/>
    </border>
    <border>
      <left style="thin">
        <color rgb="FF268CCD"/>
      </left>
      <right/>
      <top style="thin">
        <color rgb="FF268CCD"/>
      </top>
      <bottom/>
      <diagonal/>
    </border>
    <border>
      <left/>
      <right/>
      <top style="thin">
        <color rgb="FF268CCD"/>
      </top>
      <bottom/>
      <diagonal/>
    </border>
    <border>
      <left/>
      <right style="thin">
        <color rgb="FF268CCD"/>
      </right>
      <top style="thin">
        <color rgb="FF268CCD"/>
      </top>
      <bottom/>
      <diagonal/>
    </border>
    <border>
      <left style="thin">
        <color rgb="FF268CCD"/>
      </left>
      <right/>
      <top/>
      <bottom/>
      <diagonal/>
    </border>
    <border>
      <left/>
      <right style="thin">
        <color rgb="FF268CCD"/>
      </right>
      <top/>
      <bottom/>
      <diagonal/>
    </border>
    <border>
      <left/>
      <right style="thin">
        <color rgb="FF268CCD"/>
      </right>
      <top/>
      <bottom style="thin">
        <color rgb="FF268CCD"/>
      </bottom>
      <diagonal/>
    </border>
    <border>
      <left style="thin">
        <color rgb="FF1F8CCD"/>
      </left>
      <right/>
      <top style="thin">
        <color rgb="FF1F8CCD"/>
      </top>
      <bottom style="thin">
        <color rgb="FF1F8CCD"/>
      </bottom>
      <diagonal/>
    </border>
    <border>
      <left/>
      <right/>
      <top style="thin">
        <color rgb="FF1F8CCD"/>
      </top>
      <bottom style="thin">
        <color rgb="FF1F8CCD"/>
      </bottom>
      <diagonal/>
    </border>
    <border>
      <left/>
      <right style="thin">
        <color rgb="FF1F8CCD"/>
      </right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rgb="FF268DCD"/>
      </left>
      <right/>
      <top style="thin">
        <color rgb="FF268DCD"/>
      </top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/>
      <diagonal/>
    </border>
    <border>
      <left/>
      <right/>
      <top/>
      <bottom style="thin">
        <color rgb="FF268DCD"/>
      </bottom>
      <diagonal/>
    </border>
    <border>
      <left/>
      <right style="thin">
        <color rgb="FF268DCD"/>
      </right>
      <top/>
      <bottom/>
      <diagonal/>
    </border>
    <border>
      <left style="thin">
        <color rgb="FF268DCD"/>
      </left>
      <right/>
      <top/>
      <bottom/>
      <diagonal/>
    </border>
    <border>
      <left style="thin">
        <color rgb="FF268DCD"/>
      </left>
      <right/>
      <top style="thin">
        <color rgb="FF268DCD"/>
      </top>
      <bottom/>
      <diagonal/>
    </border>
    <border>
      <left style="thin">
        <color rgb="FF1F8CCD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rgb="FF268DCD"/>
      </left>
      <right/>
      <top/>
      <bottom style="thin">
        <color rgb="FF268DCD"/>
      </bottom>
      <diagonal/>
    </border>
    <border>
      <left/>
      <right style="thin">
        <color rgb="FF268DCD"/>
      </right>
      <top/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/>
      <bottom/>
      <diagonal/>
    </border>
    <border>
      <left style="thin">
        <color rgb="FF268DCD"/>
      </left>
      <right style="thin">
        <color rgb="FF268DCD"/>
      </right>
      <top/>
      <bottom style="thin">
        <color rgb="FF268DCD"/>
      </bottom>
      <diagonal/>
    </border>
    <border>
      <left/>
      <right/>
      <top style="thin">
        <color rgb="FF268CCD"/>
      </top>
      <bottom style="thin">
        <color rgb="FF268DCD"/>
      </bottom>
      <diagonal/>
    </border>
    <border>
      <left style="thin">
        <color rgb="FF1E6FB2"/>
      </left>
      <right style="thin">
        <color rgb="FF1E6FB2"/>
      </right>
      <top style="thin">
        <color rgb="FF1E6FB2"/>
      </top>
      <bottom style="thin">
        <color rgb="FF1E6FB2"/>
      </bottom>
      <diagonal/>
    </border>
    <border>
      <left style="thin">
        <color rgb="FF268DCD"/>
      </left>
      <right/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CCD"/>
      </top>
      <bottom/>
      <diagonal/>
    </border>
    <border>
      <left style="thick">
        <color rgb="FFDDECFA"/>
      </left>
      <right style="thick">
        <color rgb="FFDDECFA"/>
      </right>
      <top style="thick">
        <color rgb="FFDDECFA"/>
      </top>
      <bottom style="thick">
        <color rgb="FFDDECFA"/>
      </bottom>
      <diagonal/>
    </border>
    <border>
      <left style="thick">
        <color rgb="FFDDECFA"/>
      </left>
      <right/>
      <top style="thick">
        <color rgb="FFDDECFA"/>
      </top>
      <bottom style="thick">
        <color rgb="FFDDECFA"/>
      </bottom>
      <diagonal/>
    </border>
    <border>
      <left/>
      <right/>
      <top style="thick">
        <color rgb="FFDDECFA"/>
      </top>
      <bottom style="thick">
        <color rgb="FFDDECFA"/>
      </bottom>
      <diagonal/>
    </border>
    <border>
      <left/>
      <right style="thick">
        <color rgb="FFDDECFA"/>
      </right>
      <top style="thick">
        <color rgb="FFDDECFA"/>
      </top>
      <bottom style="thick">
        <color rgb="FFDDECFA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1E6FB2"/>
      </top>
      <bottom/>
      <diagonal/>
    </border>
    <border>
      <left style="thin">
        <color rgb="FF31AFF1"/>
      </left>
      <right style="thin">
        <color rgb="FF31AFF1"/>
      </right>
      <top style="thin">
        <color rgb="FF31AFF1"/>
      </top>
      <bottom/>
      <diagonal/>
    </border>
    <border>
      <left style="thin">
        <color rgb="FF31AFF1"/>
      </left>
      <right style="thin">
        <color rgb="FF31AFF1"/>
      </right>
      <top/>
      <bottom style="thin">
        <color rgb="FF31AFF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0C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/>
      </left>
      <right style="thin">
        <color theme="1" tint="4.9989318521683403E-2"/>
      </right>
      <top style="thin">
        <color theme="1"/>
      </top>
      <bottom style="thin">
        <color theme="1" tint="4.9989318521683403E-2"/>
      </bottom>
      <diagonal/>
    </border>
    <border>
      <left style="thin">
        <color theme="1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3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53" fillId="0" borderId="0" applyNumberFormat="0" applyFill="0" applyBorder="0" applyAlignment="0" applyProtection="0"/>
    <xf numFmtId="0" fontId="2" fillId="0" borderId="0"/>
    <xf numFmtId="0" fontId="1" fillId="0" borderId="0"/>
  </cellStyleXfs>
  <cellXfs count="752">
    <xf numFmtId="0" fontId="0" fillId="0" borderId="0" xfId="0"/>
    <xf numFmtId="0" fontId="8" fillId="9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6" fillId="2" borderId="12" xfId="36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/>
    </xf>
    <xf numFmtId="0" fontId="21" fillId="9" borderId="17" xfId="0" applyFont="1" applyFill="1" applyBorder="1" applyAlignment="1" applyProtection="1">
      <alignment horizontal="left" vertical="center"/>
    </xf>
    <xf numFmtId="0" fontId="18" fillId="9" borderId="17" xfId="0" applyNumberFormat="1" applyFont="1" applyFill="1" applyBorder="1" applyAlignment="1" applyProtection="1">
      <alignment horizontal="center" vertical="center"/>
    </xf>
    <xf numFmtId="164" fontId="50" fillId="2" borderId="0" xfId="0" applyNumberFormat="1" applyFont="1" applyFill="1" applyBorder="1" applyAlignment="1" applyProtection="1">
      <alignment vertical="center"/>
    </xf>
    <xf numFmtId="0" fontId="36" fillId="9" borderId="12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36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41" fillId="2" borderId="19" xfId="0" applyFont="1" applyFill="1" applyBorder="1" applyAlignment="1" applyProtection="1">
      <alignment vertical="center"/>
    </xf>
    <xf numFmtId="0" fontId="10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0" fillId="9" borderId="6" xfId="0" applyFill="1" applyBorder="1" applyProtection="1"/>
    <xf numFmtId="165" fontId="31" fillId="6" borderId="7" xfId="0" applyNumberFormat="1" applyFont="1" applyFill="1" applyBorder="1" applyAlignment="1" applyProtection="1">
      <alignment vertical="center"/>
    </xf>
    <xf numFmtId="0" fontId="25" fillId="2" borderId="7" xfId="0" applyFont="1" applyFill="1" applyBorder="1" applyAlignment="1" applyProtection="1">
      <alignment vertical="center"/>
    </xf>
    <xf numFmtId="0" fontId="27" fillId="7" borderId="22" xfId="0" quotePrefix="1" applyFont="1" applyFill="1" applyBorder="1" applyAlignment="1" applyProtection="1">
      <alignment horizontal="center" vertical="center"/>
    </xf>
    <xf numFmtId="0" fontId="27" fillId="10" borderId="22" xfId="0" quotePrefix="1" applyFont="1" applyFill="1" applyBorder="1" applyAlignment="1" applyProtection="1">
      <alignment horizontal="center" vertical="center"/>
    </xf>
    <xf numFmtId="0" fontId="27" fillId="8" borderId="22" xfId="0" quotePrefix="1" applyFont="1" applyFill="1" applyBorder="1" applyAlignment="1" applyProtection="1">
      <alignment horizontal="center" vertical="center"/>
    </xf>
    <xf numFmtId="0" fontId="27" fillId="4" borderId="22" xfId="0" quotePrefix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</xf>
    <xf numFmtId="0" fontId="8" fillId="6" borderId="22" xfId="0" applyFont="1" applyFill="1" applyBorder="1" applyAlignment="1" applyProtection="1">
      <alignment horizontal="center" vertical="center"/>
    </xf>
    <xf numFmtId="0" fontId="8" fillId="11" borderId="22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left" vertical="center"/>
    </xf>
    <xf numFmtId="0" fontId="0" fillId="2" borderId="19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horizontal="left" vertical="center"/>
    </xf>
    <xf numFmtId="0" fontId="27" fillId="2" borderId="0" xfId="0" quotePrefix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/>
    <xf numFmtId="0" fontId="2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7" fillId="2" borderId="0" xfId="0" quotePrefix="1" applyFont="1" applyFill="1" applyBorder="1" applyAlignment="1" applyProtection="1">
      <alignment vertical="center"/>
    </xf>
    <xf numFmtId="164" fontId="18" fillId="2" borderId="0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Protection="1"/>
    <xf numFmtId="164" fontId="8" fillId="2" borderId="0" xfId="0" applyNumberFormat="1" applyFont="1" applyFill="1" applyBorder="1" applyAlignment="1" applyProtection="1">
      <alignment horizontal="center" vertical="center"/>
    </xf>
    <xf numFmtId="164" fontId="8" fillId="2" borderId="0" xfId="0" applyNumberFormat="1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7" xfId="0" applyFont="1" applyFill="1" applyBorder="1" applyProtection="1"/>
    <xf numFmtId="0" fontId="0" fillId="2" borderId="2" xfId="0" applyFill="1" applyBorder="1" applyProtection="1"/>
    <xf numFmtId="0" fontId="17" fillId="2" borderId="1" xfId="0" applyFont="1" applyFill="1" applyBorder="1" applyAlignment="1" applyProtection="1">
      <alignment vertical="center"/>
    </xf>
    <xf numFmtId="0" fontId="17" fillId="10" borderId="1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left" vertical="center"/>
    </xf>
    <xf numFmtId="164" fontId="33" fillId="2" borderId="0" xfId="0" applyNumberFormat="1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8" fillId="9" borderId="4" xfId="0" applyFont="1" applyFill="1" applyBorder="1" applyAlignment="1" applyProtection="1">
      <alignment vertical="center"/>
    </xf>
    <xf numFmtId="166" fontId="0" fillId="2" borderId="0" xfId="0" applyNumberFormat="1" applyFill="1" applyBorder="1" applyAlignment="1" applyProtection="1">
      <alignment horizontal="center" vertical="center"/>
    </xf>
    <xf numFmtId="0" fontId="7" fillId="9" borderId="0" xfId="0" quotePrefix="1" applyFont="1" applyFill="1" applyBorder="1" applyAlignment="1" applyProtection="1">
      <alignment vertical="center"/>
    </xf>
    <xf numFmtId="1" fontId="42" fillId="2" borderId="6" xfId="0" applyNumberFormat="1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24" fillId="9" borderId="17" xfId="0" applyFont="1" applyFill="1" applyBorder="1" applyAlignment="1" applyProtection="1">
      <alignment vertical="center"/>
    </xf>
    <xf numFmtId="0" fontId="45" fillId="9" borderId="17" xfId="0" applyFont="1" applyFill="1" applyBorder="1" applyAlignment="1" applyProtection="1">
      <alignment vertical="center" wrapText="1"/>
    </xf>
    <xf numFmtId="0" fontId="48" fillId="9" borderId="17" xfId="0" applyFont="1" applyFill="1" applyBorder="1" applyAlignment="1" applyProtection="1">
      <alignment horizontal="center" wrapText="1"/>
    </xf>
    <xf numFmtId="0" fontId="47" fillId="9" borderId="17" xfId="0" applyFont="1" applyFill="1" applyBorder="1" applyAlignment="1" applyProtection="1">
      <alignment horizontal="center" vertical="center" wrapText="1"/>
    </xf>
    <xf numFmtId="164" fontId="8" fillId="9" borderId="17" xfId="0" applyNumberFormat="1" applyFont="1" applyFill="1" applyBorder="1" applyAlignment="1" applyProtection="1">
      <alignment horizontal="center" vertical="center"/>
    </xf>
    <xf numFmtId="0" fontId="7" fillId="9" borderId="17" xfId="0" quotePrefix="1" applyFont="1" applyFill="1" applyBorder="1" applyAlignment="1" applyProtection="1">
      <alignment vertical="center"/>
    </xf>
    <xf numFmtId="0" fontId="8" fillId="9" borderId="24" xfId="0" applyFont="1" applyFill="1" applyBorder="1" applyAlignment="1" applyProtection="1">
      <alignment vertical="center"/>
    </xf>
    <xf numFmtId="1" fontId="42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horizontal="center" vertical="center"/>
    </xf>
    <xf numFmtId="1" fontId="54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13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6" fillId="2" borderId="12" xfId="0" quotePrefix="1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55" fillId="2" borderId="0" xfId="0" applyNumberFormat="1" applyFont="1" applyFill="1" applyAlignment="1">
      <alignment vertical="center"/>
    </xf>
    <xf numFmtId="0" fontId="46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horizontal="center" vertical="center" wrapText="1"/>
    </xf>
    <xf numFmtId="0" fontId="51" fillId="9" borderId="0" xfId="0" applyFont="1" applyFill="1" applyBorder="1" applyAlignment="1" applyProtection="1">
      <alignment horizontal="left" vertical="center" wrapText="1"/>
    </xf>
    <xf numFmtId="164" fontId="18" fillId="2" borderId="0" xfId="0" applyNumberFormat="1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39" fillId="9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10" fillId="2" borderId="0" xfId="0" applyFont="1" applyFill="1" applyBorder="1" applyProtection="1"/>
    <xf numFmtId="0" fontId="0" fillId="2" borderId="0" xfId="0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vertical="center"/>
    </xf>
    <xf numFmtId="0" fontId="6" fillId="12" borderId="0" xfId="0" applyFont="1" applyFill="1" applyBorder="1" applyAlignment="1" applyProtection="1">
      <alignment horizontal="center" vertical="center"/>
    </xf>
    <xf numFmtId="0" fontId="0" fillId="9" borderId="0" xfId="0" applyFill="1" applyBorder="1" applyProtection="1"/>
    <xf numFmtId="0" fontId="0" fillId="9" borderId="0" xfId="0" applyFill="1" applyBorder="1" applyAlignment="1" applyProtection="1">
      <alignment horizontal="right"/>
    </xf>
    <xf numFmtId="0" fontId="0" fillId="13" borderId="0" xfId="0" applyFill="1" applyBorder="1" applyProtection="1"/>
    <xf numFmtId="165" fontId="31" fillId="13" borderId="0" xfId="0" applyNumberFormat="1" applyFont="1" applyFill="1" applyBorder="1" applyAlignment="1" applyProtection="1">
      <alignment vertical="center"/>
    </xf>
    <xf numFmtId="165" fontId="31" fillId="6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wrapText="1"/>
    </xf>
    <xf numFmtId="0" fontId="19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Protection="1"/>
    <xf numFmtId="0" fontId="0" fillId="6" borderId="0" xfId="0" applyFill="1" applyBorder="1" applyAlignment="1" applyProtection="1">
      <alignment horizontal="right"/>
    </xf>
    <xf numFmtId="0" fontId="11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47" fillId="9" borderId="17" xfId="0" applyFont="1" applyFill="1" applyBorder="1" applyAlignment="1" applyProtection="1">
      <alignment horizontal="left" vertical="center"/>
    </xf>
    <xf numFmtId="0" fontId="59" fillId="9" borderId="12" xfId="0" applyFont="1" applyFill="1" applyBorder="1" applyAlignment="1" applyProtection="1">
      <alignment horizontal="center" vertical="center"/>
      <protection locked="0"/>
    </xf>
    <xf numFmtId="0" fontId="59" fillId="2" borderId="17" xfId="0" applyFont="1" applyFill="1" applyBorder="1" applyAlignment="1" applyProtection="1">
      <alignment horizontal="center" vertical="center"/>
      <protection locked="0"/>
    </xf>
    <xf numFmtId="0" fontId="59" fillId="2" borderId="17" xfId="0" applyFont="1" applyFill="1" applyBorder="1" applyAlignment="1" applyProtection="1">
      <alignment horizontal="left" vertical="center"/>
      <protection locked="0"/>
    </xf>
    <xf numFmtId="0" fontId="59" fillId="17" borderId="12" xfId="0" applyFont="1" applyFill="1" applyBorder="1" applyAlignment="1" applyProtection="1">
      <alignment horizontal="center" vertical="center"/>
      <protection locked="0"/>
    </xf>
    <xf numFmtId="0" fontId="66" fillId="2" borderId="12" xfId="0" quotePrefix="1" applyFont="1" applyFill="1" applyBorder="1" applyAlignment="1" applyProtection="1">
      <alignment horizontal="center" vertical="center"/>
    </xf>
    <xf numFmtId="0" fontId="66" fillId="2" borderId="12" xfId="0" applyFont="1" applyFill="1" applyBorder="1" applyAlignment="1" applyProtection="1">
      <alignment horizontal="center" vertical="center"/>
      <protection locked="0"/>
    </xf>
    <xf numFmtId="0" fontId="36" fillId="9" borderId="12" xfId="0" applyFont="1" applyFill="1" applyBorder="1" applyAlignment="1">
      <alignment horizontal="left" vertical="center"/>
    </xf>
    <xf numFmtId="0" fontId="47" fillId="9" borderId="0" xfId="0" applyFont="1" applyFill="1" applyBorder="1" applyAlignment="1" applyProtection="1">
      <alignment horizontal="left" vertical="center"/>
    </xf>
    <xf numFmtId="166" fontId="36" fillId="9" borderId="17" xfId="0" applyNumberFormat="1" applyFont="1" applyFill="1" applyBorder="1" applyAlignment="1" applyProtection="1">
      <alignment vertical="center"/>
    </xf>
    <xf numFmtId="0" fontId="0" fillId="9" borderId="29" xfId="0" applyFill="1" applyBorder="1" applyProtection="1"/>
    <xf numFmtId="0" fontId="66" fillId="9" borderId="4" xfId="0" applyFont="1" applyFill="1" applyBorder="1" applyAlignment="1" applyProtection="1">
      <alignment horizontal="center" vertical="center"/>
    </xf>
    <xf numFmtId="0" fontId="0" fillId="9" borderId="4" xfId="0" applyFill="1" applyBorder="1" applyProtection="1"/>
    <xf numFmtId="164" fontId="8" fillId="9" borderId="4" xfId="0" applyNumberFormat="1" applyFont="1" applyFill="1" applyBorder="1" applyAlignment="1" applyProtection="1">
      <alignment horizontal="center" vertical="center"/>
    </xf>
    <xf numFmtId="0" fontId="8" fillId="9" borderId="5" xfId="0" applyFont="1" applyFill="1" applyBorder="1" applyAlignment="1" applyProtection="1">
      <alignment vertical="center"/>
    </xf>
    <xf numFmtId="0" fontId="8" fillId="9" borderId="7" xfId="0" applyFont="1" applyFill="1" applyBorder="1" applyAlignment="1" applyProtection="1">
      <alignment vertical="center"/>
    </xf>
    <xf numFmtId="0" fontId="60" fillId="2" borderId="0" xfId="0" applyFont="1" applyFill="1" applyBorder="1" applyAlignment="1" applyProtection="1">
      <alignment horizontal="center" vertical="center"/>
    </xf>
    <xf numFmtId="0" fontId="24" fillId="9" borderId="0" xfId="0" applyFont="1" applyFill="1" applyBorder="1" applyAlignment="1" applyProtection="1">
      <alignment vertical="center"/>
    </xf>
    <xf numFmtId="0" fontId="47" fillId="9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 applyProtection="1">
      <alignment horizontal="left"/>
    </xf>
    <xf numFmtId="14" fontId="44" fillId="2" borderId="0" xfId="0" applyNumberFormat="1" applyFont="1" applyFill="1" applyBorder="1" applyAlignment="1" applyProtection="1">
      <alignment horizontal="center" vertical="center"/>
    </xf>
    <xf numFmtId="0" fontId="1" fillId="2" borderId="0" xfId="369" applyFill="1" applyAlignment="1">
      <alignment horizontal="center" vertical="center"/>
    </xf>
    <xf numFmtId="0" fontId="14" fillId="18" borderId="30" xfId="369" applyFont="1" applyFill="1" applyBorder="1" applyAlignment="1">
      <alignment horizontal="center" vertical="center"/>
    </xf>
    <xf numFmtId="49" fontId="59" fillId="9" borderId="30" xfId="0" applyNumberFormat="1" applyFont="1" applyFill="1" applyBorder="1" applyAlignment="1">
      <alignment horizontal="center" vertical="center"/>
    </xf>
    <xf numFmtId="49" fontId="59" fillId="2" borderId="30" xfId="0" applyNumberFormat="1" applyFont="1" applyFill="1" applyBorder="1" applyAlignment="1" applyProtection="1">
      <alignment horizontal="center" vertical="center"/>
      <protection locked="0"/>
    </xf>
    <xf numFmtId="49" fontId="73" fillId="2" borderId="30" xfId="0" applyNumberFormat="1" applyFont="1" applyFill="1" applyBorder="1" applyAlignment="1" applyProtection="1">
      <alignment horizontal="center" vertical="center"/>
      <protection locked="0"/>
    </xf>
    <xf numFmtId="0" fontId="1" fillId="2" borderId="0" xfId="369" applyFill="1"/>
    <xf numFmtId="49" fontId="61" fillId="9" borderId="30" xfId="0" applyNumberFormat="1" applyFont="1" applyFill="1" applyBorder="1" applyAlignment="1">
      <alignment horizontal="center" vertical="center"/>
    </xf>
    <xf numFmtId="49" fontId="58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74" fillId="2" borderId="0" xfId="0" applyNumberFormat="1" applyFont="1" applyFill="1" applyAlignment="1">
      <alignment horizontal="center" vertical="center"/>
    </xf>
    <xf numFmtId="0" fontId="4" fillId="2" borderId="0" xfId="365" applyFill="1" applyBorder="1" applyAlignment="1" applyProtection="1">
      <alignment horizontal="center" vertical="center"/>
    </xf>
    <xf numFmtId="0" fontId="53" fillId="2" borderId="0" xfId="367" applyFill="1" applyBorder="1" applyAlignment="1" applyProtection="1">
      <alignment horizontal="center" vertical="center" wrapText="1"/>
    </xf>
    <xf numFmtId="0" fontId="53" fillId="2" borderId="0" xfId="367" applyFill="1" applyBorder="1" applyAlignment="1" applyProtection="1">
      <alignment horizontal="center" vertical="center"/>
    </xf>
    <xf numFmtId="0" fontId="1" fillId="2" borderId="0" xfId="369" applyFill="1" applyAlignment="1">
      <alignment horizontal="center"/>
    </xf>
    <xf numFmtId="0" fontId="8" fillId="18" borderId="12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59" fillId="2" borderId="0" xfId="0" applyFont="1" applyFill="1" applyBorder="1" applyAlignment="1" applyProtection="1">
      <alignment horizontal="center" vertical="center"/>
      <protection locked="0"/>
    </xf>
    <xf numFmtId="0" fontId="75" fillId="2" borderId="12" xfId="0" quotePrefix="1" applyFont="1" applyFill="1" applyBorder="1" applyAlignment="1" applyProtection="1">
      <alignment horizontal="center" vertical="center"/>
    </xf>
    <xf numFmtId="0" fontId="75" fillId="2" borderId="12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65" fillId="2" borderId="27" xfId="0" applyFont="1" applyFill="1" applyBorder="1" applyAlignment="1" applyProtection="1">
      <alignment horizontal="center" vertical="center"/>
      <protection locked="0"/>
    </xf>
    <xf numFmtId="0" fontId="75" fillId="2" borderId="27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vertical="center"/>
    </xf>
    <xf numFmtId="0" fontId="49" fillId="2" borderId="0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vertical="center"/>
    </xf>
    <xf numFmtId="0" fontId="14" fillId="2" borderId="0" xfId="369" applyFont="1" applyFill="1" applyBorder="1" applyAlignment="1">
      <alignment horizontal="center" vertical="center"/>
    </xf>
    <xf numFmtId="49" fontId="59" fillId="2" borderId="0" xfId="0" applyNumberFormat="1" applyFont="1" applyFill="1" applyBorder="1" applyAlignment="1">
      <alignment horizontal="center" vertical="center"/>
    </xf>
    <xf numFmtId="49" fontId="73" fillId="2" borderId="0" xfId="0" applyNumberFormat="1" applyFont="1" applyFill="1" applyBorder="1" applyAlignment="1" applyProtection="1">
      <alignment horizontal="center" vertical="center"/>
      <protection locked="0"/>
    </xf>
    <xf numFmtId="49" fontId="59" fillId="2" borderId="0" xfId="0" applyNumberFormat="1" applyFont="1" applyFill="1" applyBorder="1" applyAlignment="1" applyProtection="1">
      <alignment horizontal="center" vertical="center"/>
      <protection locked="0"/>
    </xf>
    <xf numFmtId="49" fontId="73" fillId="2" borderId="0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0" fontId="0" fillId="2" borderId="20" xfId="0" applyFill="1" applyBorder="1" applyProtection="1"/>
    <xf numFmtId="0" fontId="0" fillId="2" borderId="16" xfId="0" applyFill="1" applyBorder="1" applyProtection="1"/>
    <xf numFmtId="0" fontId="25" fillId="2" borderId="16" xfId="0" applyFont="1" applyFill="1" applyBorder="1" applyAlignment="1" applyProtection="1">
      <alignment horizontal="left" vertical="center"/>
    </xf>
    <xf numFmtId="0" fontId="57" fillId="2" borderId="18" xfId="0" applyFont="1" applyFill="1" applyBorder="1" applyAlignment="1" applyProtection="1"/>
    <xf numFmtId="0" fontId="41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top"/>
    </xf>
    <xf numFmtId="0" fontId="0" fillId="2" borderId="23" xfId="0" applyFill="1" applyBorder="1" applyProtection="1"/>
    <xf numFmtId="0" fontId="0" fillId="2" borderId="17" xfId="0" applyFill="1" applyBorder="1" applyProtection="1"/>
    <xf numFmtId="0" fontId="8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horizontal="left" vertical="center"/>
    </xf>
    <xf numFmtId="0" fontId="27" fillId="2" borderId="16" xfId="0" quotePrefix="1" applyFont="1" applyFill="1" applyBorder="1" applyAlignment="1" applyProtection="1">
      <alignment horizontal="center" vertical="center"/>
    </xf>
    <xf numFmtId="0" fontId="27" fillId="2" borderId="18" xfId="0" quotePrefix="1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 applyProtection="1">
      <alignment horizontal="left" vertical="top"/>
    </xf>
    <xf numFmtId="0" fontId="27" fillId="2" borderId="17" xfId="0" quotePrefix="1" applyFont="1" applyFill="1" applyBorder="1" applyAlignment="1" applyProtection="1">
      <alignment horizontal="center" vertical="center"/>
    </xf>
    <xf numFmtId="0" fontId="27" fillId="2" borderId="24" xfId="0" quotePrefix="1" applyFont="1" applyFill="1" applyBorder="1" applyAlignment="1" applyProtection="1">
      <alignment horizontal="center" vertical="center"/>
    </xf>
    <xf numFmtId="0" fontId="37" fillId="9" borderId="19" xfId="0" applyFont="1" applyFill="1" applyBorder="1" applyAlignment="1" applyProtection="1">
      <alignment vertical="center"/>
    </xf>
    <xf numFmtId="0" fontId="57" fillId="9" borderId="16" xfId="0" applyFont="1" applyFill="1" applyBorder="1" applyAlignment="1" applyProtection="1">
      <alignment horizontal="left"/>
    </xf>
    <xf numFmtId="0" fontId="57" fillId="9" borderId="25" xfId="0" applyFont="1" applyFill="1" applyBorder="1" applyAlignment="1" applyProtection="1">
      <alignment horizontal="left"/>
    </xf>
    <xf numFmtId="0" fontId="46" fillId="9" borderId="17" xfId="0" applyFont="1" applyFill="1" applyBorder="1" applyAlignment="1" applyProtection="1">
      <alignment vertical="center"/>
    </xf>
    <xf numFmtId="0" fontId="46" fillId="9" borderId="24" xfId="0" applyFont="1" applyFill="1" applyBorder="1" applyAlignment="1" applyProtection="1">
      <alignment vertical="center"/>
    </xf>
    <xf numFmtId="0" fontId="6" fillId="13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 vertical="top"/>
    </xf>
    <xf numFmtId="0" fontId="72" fillId="2" borderId="0" xfId="0" applyFont="1" applyFill="1" applyBorder="1" applyAlignment="1" applyProtection="1">
      <alignment horizontal="center" vertical="center"/>
    </xf>
    <xf numFmtId="165" fontId="31" fillId="13" borderId="0" xfId="0" applyNumberFormat="1" applyFont="1" applyFill="1" applyBorder="1" applyAlignment="1" applyProtection="1">
      <alignment horizontal="center" vertic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66" fillId="2" borderId="27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top"/>
    </xf>
    <xf numFmtId="0" fontId="38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37" fillId="9" borderId="18" xfId="0" applyFont="1" applyFill="1" applyBorder="1" applyAlignment="1" applyProtection="1">
      <alignment vertical="center"/>
    </xf>
    <xf numFmtId="0" fontId="37" fillId="9" borderId="27" xfId="0" applyFont="1" applyFill="1" applyBorder="1" applyAlignment="1" applyProtection="1">
      <alignment vertical="center"/>
    </xf>
    <xf numFmtId="0" fontId="57" fillId="2" borderId="19" xfId="0" applyFont="1" applyFill="1" applyBorder="1" applyAlignment="1" applyProtection="1">
      <alignment horizontal="left"/>
    </xf>
    <xf numFmtId="0" fontId="46" fillId="2" borderId="19" xfId="0" applyFont="1" applyFill="1" applyBorder="1" applyAlignment="1" applyProtection="1">
      <alignment vertical="center"/>
    </xf>
    <xf numFmtId="0" fontId="37" fillId="9" borderId="18" xfId="0" applyFont="1" applyFill="1" applyBorder="1" applyAlignment="1" applyProtection="1">
      <alignment horizontal="center" vertical="center"/>
    </xf>
    <xf numFmtId="0" fontId="81" fillId="2" borderId="12" xfId="0" applyFont="1" applyFill="1" applyBorder="1" applyAlignment="1" applyProtection="1">
      <alignment horizontal="center" vertical="center" wrapText="1"/>
      <protection locked="0"/>
    </xf>
    <xf numFmtId="14" fontId="0" fillId="2" borderId="0" xfId="0" applyNumberFormat="1" applyFill="1" applyBorder="1" applyAlignment="1" applyProtection="1">
      <alignment horizontal="center" vertical="center"/>
    </xf>
    <xf numFmtId="0" fontId="57" fillId="2" borderId="16" xfId="0" applyFont="1" applyFill="1" applyBorder="1" applyAlignment="1" applyProtection="1"/>
    <xf numFmtId="0" fontId="57" fillId="2" borderId="25" xfId="0" applyFont="1" applyFill="1" applyBorder="1" applyAlignment="1" applyProtection="1"/>
    <xf numFmtId="0" fontId="57" fillId="2" borderId="19" xfId="0" applyFont="1" applyFill="1" applyBorder="1" applyAlignment="1" applyProtection="1"/>
    <xf numFmtId="0" fontId="25" fillId="2" borderId="23" xfId="0" applyFont="1" applyFill="1" applyBorder="1" applyAlignment="1" applyProtection="1">
      <alignment horizontal="left" vertical="center"/>
    </xf>
    <xf numFmtId="0" fontId="25" fillId="2" borderId="24" xfId="0" applyFont="1" applyFill="1" applyBorder="1" applyAlignment="1" applyProtection="1">
      <alignment horizontal="left" vertical="center"/>
    </xf>
    <xf numFmtId="0" fontId="37" fillId="2" borderId="23" xfId="0" applyFont="1" applyFill="1" applyBorder="1" applyAlignment="1" applyProtection="1">
      <alignment vertical="center"/>
    </xf>
    <xf numFmtId="0" fontId="37" fillId="2" borderId="17" xfId="0" applyFont="1" applyFill="1" applyBorder="1" applyAlignment="1" applyProtection="1">
      <alignment vertical="center"/>
    </xf>
    <xf numFmtId="18" fontId="8" fillId="2" borderId="0" xfId="0" applyNumberFormat="1" applyFont="1" applyFill="1" applyBorder="1" applyAlignment="1" applyProtection="1">
      <alignment vertical="center"/>
    </xf>
    <xf numFmtId="0" fontId="49" fillId="9" borderId="0" xfId="0" applyFont="1" applyFill="1" applyBorder="1" applyAlignment="1" applyProtection="1">
      <alignment vertical="center"/>
    </xf>
    <xf numFmtId="0" fontId="76" fillId="2" borderId="19" xfId="0" applyFont="1" applyFill="1" applyBorder="1" applyAlignment="1" applyProtection="1">
      <alignment horizontal="left" vertical="center"/>
    </xf>
    <xf numFmtId="0" fontId="76" fillId="2" borderId="0" xfId="0" applyFont="1" applyFill="1" applyBorder="1" applyAlignment="1" applyProtection="1">
      <alignment horizontal="left" vertical="center"/>
    </xf>
    <xf numFmtId="0" fontId="76" fillId="2" borderId="0" xfId="0" applyFont="1" applyFill="1" applyBorder="1" applyAlignment="1" applyProtection="1">
      <alignment horizontal="center" vertical="center"/>
    </xf>
    <xf numFmtId="0" fontId="49" fillId="2" borderId="18" xfId="0" applyFont="1" applyFill="1" applyBorder="1" applyAlignment="1" applyProtection="1">
      <alignment horizontal="center" vertical="center"/>
    </xf>
    <xf numFmtId="0" fontId="3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horizontal="left" vertical="top"/>
    </xf>
    <xf numFmtId="0" fontId="26" fillId="2" borderId="19" xfId="0" applyFont="1" applyFill="1" applyBorder="1" applyAlignment="1" applyProtection="1">
      <alignment horizontal="center" vertical="center"/>
    </xf>
    <xf numFmtId="0" fontId="28" fillId="2" borderId="25" xfId="0" applyFont="1" applyFill="1" applyBorder="1" applyAlignment="1" applyProtection="1">
      <alignment horizontal="left" vertical="top"/>
    </xf>
    <xf numFmtId="0" fontId="76" fillId="2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horizontal="center" vertical="center"/>
    </xf>
    <xf numFmtId="0" fontId="0" fillId="9" borderId="19" xfId="0" applyFill="1" applyBorder="1" applyProtection="1"/>
    <xf numFmtId="0" fontId="0" fillId="9" borderId="23" xfId="0" applyFill="1" applyBorder="1" applyProtection="1"/>
    <xf numFmtId="0" fontId="0" fillId="9" borderId="17" xfId="0" applyFill="1" applyBorder="1" applyProtection="1"/>
    <xf numFmtId="0" fontId="83" fillId="2" borderId="19" xfId="0" applyFont="1" applyFill="1" applyBorder="1" applyAlignment="1" applyProtection="1">
      <alignment vertical="center"/>
    </xf>
    <xf numFmtId="0" fontId="6" fillId="14" borderId="16" xfId="0" applyFont="1" applyFill="1" applyBorder="1" applyAlignment="1" applyProtection="1">
      <alignment horizontal="center" vertical="center"/>
    </xf>
    <xf numFmtId="0" fontId="0" fillId="9" borderId="20" xfId="0" applyFill="1" applyBorder="1" applyProtection="1"/>
    <xf numFmtId="0" fontId="25" fillId="2" borderId="17" xfId="0" applyFont="1" applyFill="1" applyBorder="1" applyAlignment="1" applyProtection="1">
      <alignment vertical="center"/>
    </xf>
    <xf numFmtId="0" fontId="25" fillId="2" borderId="24" xfId="0" applyFont="1" applyFill="1" applyBorder="1" applyAlignment="1" applyProtection="1">
      <alignment vertical="center"/>
    </xf>
    <xf numFmtId="0" fontId="49" fillId="2" borderId="19" xfId="0" applyFont="1" applyFill="1" applyBorder="1" applyAlignment="1" applyProtection="1">
      <alignment horizontal="center" vertical="center"/>
    </xf>
    <xf numFmtId="0" fontId="78" fillId="3" borderId="12" xfId="0" applyFont="1" applyFill="1" applyBorder="1" applyAlignment="1" applyProtection="1">
      <alignment horizontal="center" vertical="center"/>
    </xf>
    <xf numFmtId="0" fontId="78" fillId="2" borderId="19" xfId="0" applyFont="1" applyFill="1" applyBorder="1" applyAlignment="1" applyProtection="1">
      <alignment vertical="center"/>
    </xf>
    <xf numFmtId="0" fontId="29" fillId="9" borderId="16" xfId="0" applyFont="1" applyFill="1" applyBorder="1" applyAlignment="1" applyProtection="1"/>
    <xf numFmtId="0" fontId="34" fillId="9" borderId="0" xfId="0" applyFont="1" applyFill="1" applyBorder="1" applyAlignment="1" applyProtection="1">
      <alignment horizontal="left" vertical="center"/>
    </xf>
    <xf numFmtId="0" fontId="34" fillId="9" borderId="20" xfId="0" applyFont="1" applyFill="1" applyBorder="1" applyAlignment="1" applyProtection="1">
      <alignment vertical="center"/>
    </xf>
    <xf numFmtId="0" fontId="34" fillId="9" borderId="16" xfId="0" applyFont="1" applyFill="1" applyBorder="1" applyAlignment="1" applyProtection="1">
      <alignment vertical="center"/>
    </xf>
    <xf numFmtId="0" fontId="39" fillId="9" borderId="16" xfId="0" applyFont="1" applyFill="1" applyBorder="1" applyAlignment="1" applyProtection="1">
      <alignment vertical="center"/>
    </xf>
    <xf numFmtId="0" fontId="34" fillId="9" borderId="19" xfId="0" applyFont="1" applyFill="1" applyBorder="1" applyAlignment="1" applyProtection="1">
      <alignment horizontal="left" vertical="center"/>
    </xf>
    <xf numFmtId="0" fontId="0" fillId="9" borderId="19" xfId="0" applyFill="1" applyBorder="1" applyAlignment="1" applyProtection="1">
      <alignment horizontal="center" vertical="center"/>
    </xf>
    <xf numFmtId="0" fontId="6" fillId="9" borderId="19" xfId="0" applyFont="1" applyFill="1" applyBorder="1" applyAlignment="1" applyProtection="1">
      <alignment vertical="center"/>
    </xf>
    <xf numFmtId="0" fontId="6" fillId="9" borderId="23" xfId="0" applyFont="1" applyFill="1" applyBorder="1" applyAlignment="1" applyProtection="1">
      <alignment horizontal="center" vertical="center"/>
    </xf>
    <xf numFmtId="0" fontId="46" fillId="2" borderId="25" xfId="0" applyFont="1" applyFill="1" applyBorder="1" applyAlignment="1" applyProtection="1">
      <alignment vertical="center"/>
    </xf>
    <xf numFmtId="0" fontId="76" fillId="2" borderId="21" xfId="0" applyFont="1" applyFill="1" applyBorder="1" applyAlignment="1" applyProtection="1">
      <alignment vertical="center"/>
    </xf>
    <xf numFmtId="14" fontId="62" fillId="3" borderId="0" xfId="0" applyNumberFormat="1" applyFont="1" applyFill="1" applyBorder="1" applyAlignment="1" applyProtection="1">
      <alignment vertical="center"/>
    </xf>
    <xf numFmtId="0" fontId="68" fillId="9" borderId="4" xfId="0" applyFont="1" applyFill="1" applyBorder="1" applyAlignment="1" applyProtection="1">
      <alignment vertical="center"/>
    </xf>
    <xf numFmtId="0" fontId="70" fillId="9" borderId="4" xfId="0" applyFont="1" applyFill="1" applyBorder="1" applyAlignment="1" applyProtection="1">
      <alignment wrapText="1"/>
    </xf>
    <xf numFmtId="0" fontId="68" fillId="9" borderId="19" xfId="0" applyFont="1" applyFill="1" applyBorder="1" applyAlignment="1" applyProtection="1">
      <alignment vertical="center"/>
    </xf>
    <xf numFmtId="0" fontId="67" fillId="9" borderId="27" xfId="0" applyFont="1" applyFill="1" applyBorder="1" applyAlignment="1" applyProtection="1">
      <alignment horizontal="center" vertical="center" wrapText="1"/>
    </xf>
    <xf numFmtId="0" fontId="47" fillId="9" borderId="0" xfId="0" applyFont="1" applyFill="1" applyBorder="1" applyAlignment="1" applyProtection="1">
      <alignment horizontal="left" vertical="center" wrapText="1"/>
    </xf>
    <xf numFmtId="0" fontId="67" fillId="9" borderId="0" xfId="0" applyFont="1" applyFill="1" applyBorder="1" applyAlignment="1" applyProtection="1">
      <alignment horizontal="center" vertical="center" wrapText="1"/>
    </xf>
    <xf numFmtId="0" fontId="47" fillId="9" borderId="15" xfId="0" applyFont="1" applyFill="1" applyBorder="1" applyAlignment="1" applyProtection="1">
      <alignment horizontal="left" vertical="center" wrapText="1"/>
    </xf>
    <xf numFmtId="0" fontId="67" fillId="9" borderId="16" xfId="0" applyFont="1" applyFill="1" applyBorder="1" applyAlignment="1" applyProtection="1">
      <alignment vertical="center" wrapText="1"/>
    </xf>
    <xf numFmtId="0" fontId="67" fillId="9" borderId="0" xfId="0" applyFont="1" applyFill="1" applyBorder="1" applyAlignment="1" applyProtection="1">
      <alignment vertical="center" wrapText="1"/>
    </xf>
    <xf numFmtId="0" fontId="47" fillId="9" borderId="16" xfId="0" applyFont="1" applyFill="1" applyBorder="1" applyAlignment="1" applyProtection="1">
      <alignment vertical="center" wrapText="1"/>
    </xf>
    <xf numFmtId="0" fontId="47" fillId="9" borderId="0" xfId="0" applyFont="1" applyFill="1" applyBorder="1" applyAlignment="1" applyProtection="1">
      <alignment vertical="center" wrapText="1"/>
    </xf>
    <xf numFmtId="0" fontId="21" fillId="9" borderId="0" xfId="0" applyFont="1" applyFill="1" applyBorder="1" applyAlignment="1" applyProtection="1">
      <alignment vertical="center"/>
    </xf>
    <xf numFmtId="1" fontId="54" fillId="9" borderId="0" xfId="0" applyNumberFormat="1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 wrapText="1"/>
    </xf>
    <xf numFmtId="0" fontId="47" fillId="2" borderId="0" xfId="0" applyFont="1" applyFill="1" applyBorder="1" applyAlignment="1" applyProtection="1">
      <alignment horizontal="left" vertical="center" wrapText="1"/>
    </xf>
    <xf numFmtId="0" fontId="21" fillId="9" borderId="0" xfId="0" applyFont="1" applyFill="1" applyBorder="1" applyAlignment="1" applyProtection="1">
      <alignment horizontal="left" vertical="center"/>
    </xf>
    <xf numFmtId="0" fontId="78" fillId="3" borderId="12" xfId="0" applyFont="1" applyFill="1" applyBorder="1" applyAlignment="1" applyProtection="1">
      <alignment horizontal="center" vertical="center"/>
      <protection locked="0"/>
    </xf>
    <xf numFmtId="0" fontId="68" fillId="9" borderId="0" xfId="0" applyFont="1" applyFill="1" applyBorder="1" applyAlignment="1" applyProtection="1">
      <alignment vertical="center"/>
    </xf>
    <xf numFmtId="0" fontId="86" fillId="2" borderId="0" xfId="0" applyFont="1" applyFill="1" applyBorder="1" applyAlignment="1" applyProtection="1">
      <alignment horizontal="center" vertical="center"/>
    </xf>
    <xf numFmtId="0" fontId="85" fillId="2" borderId="0" xfId="0" applyFont="1" applyFill="1" applyBorder="1" applyAlignment="1" applyProtection="1">
      <alignment horizontal="center" vertical="center" wrapText="1"/>
    </xf>
    <xf numFmtId="0" fontId="57" fillId="2" borderId="16" xfId="0" applyFont="1" applyFill="1" applyBorder="1" applyAlignment="1" applyProtection="1">
      <alignment horizontal="left"/>
    </xf>
    <xf numFmtId="0" fontId="57" fillId="2" borderId="25" xfId="0" applyFont="1" applyFill="1" applyBorder="1" applyAlignment="1" applyProtection="1">
      <alignment horizontal="left"/>
    </xf>
    <xf numFmtId="0" fontId="57" fillId="2" borderId="17" xfId="0" applyFont="1" applyFill="1" applyBorder="1" applyAlignment="1" applyProtection="1">
      <alignment horizontal="left"/>
    </xf>
    <xf numFmtId="0" fontId="57" fillId="2" borderId="24" xfId="0" applyFont="1" applyFill="1" applyBorder="1" applyAlignment="1" applyProtection="1">
      <alignment horizontal="left"/>
    </xf>
    <xf numFmtId="0" fontId="0" fillId="2" borderId="25" xfId="0" applyFill="1" applyBorder="1" applyProtection="1"/>
    <xf numFmtId="0" fontId="6" fillId="22" borderId="16" xfId="0" applyFont="1" applyFill="1" applyBorder="1" applyAlignment="1" applyProtection="1">
      <alignment horizontal="center" vertical="center"/>
    </xf>
    <xf numFmtId="0" fontId="82" fillId="2" borderId="0" xfId="0" applyFont="1" applyFill="1" applyBorder="1" applyAlignment="1" applyProtection="1">
      <alignment horizontal="left" vertical="center"/>
    </xf>
    <xf numFmtId="0" fontId="78" fillId="2" borderId="0" xfId="0" applyFont="1" applyFill="1" applyBorder="1" applyAlignment="1" applyProtection="1">
      <alignment vertical="center"/>
    </xf>
    <xf numFmtId="0" fontId="57" fillId="22" borderId="16" xfId="0" applyFont="1" applyFill="1" applyBorder="1" applyAlignment="1" applyProtection="1">
      <alignment horizontal="left"/>
    </xf>
    <xf numFmtId="0" fontId="39" fillId="21" borderId="16" xfId="0" applyFont="1" applyFill="1" applyBorder="1" applyAlignment="1" applyProtection="1">
      <alignment vertical="center"/>
    </xf>
    <xf numFmtId="0" fontId="78" fillId="2" borderId="0" xfId="0" applyFont="1" applyFill="1" applyBorder="1" applyAlignment="1" applyProtection="1">
      <alignment horizontal="center" vertical="center"/>
      <protection locked="0"/>
    </xf>
    <xf numFmtId="0" fontId="69" fillId="2" borderId="33" xfId="0" applyFont="1" applyFill="1" applyBorder="1" applyAlignment="1" applyProtection="1">
      <alignment horizontal="center" vertical="center"/>
      <protection locked="0"/>
    </xf>
    <xf numFmtId="0" fontId="27" fillId="7" borderId="37" xfId="0" quotePrefix="1" applyFont="1" applyFill="1" applyBorder="1" applyAlignment="1" applyProtection="1">
      <alignment horizontal="center" vertical="center"/>
    </xf>
    <xf numFmtId="0" fontId="27" fillId="15" borderId="38" xfId="0" quotePrefix="1" applyFont="1" applyFill="1" applyBorder="1" applyAlignment="1" applyProtection="1">
      <alignment horizontal="center" vertical="center"/>
    </xf>
    <xf numFmtId="0" fontId="27" fillId="16" borderId="38" xfId="0" quotePrefix="1" applyFont="1" applyFill="1" applyBorder="1" applyAlignment="1" applyProtection="1">
      <alignment horizontal="center" vertical="center"/>
    </xf>
    <xf numFmtId="0" fontId="27" fillId="4" borderId="39" xfId="0" quotePrefix="1" applyFont="1" applyFill="1" applyBorder="1" applyAlignment="1" applyProtection="1">
      <alignment horizontal="center" vertical="center"/>
    </xf>
    <xf numFmtId="0" fontId="21" fillId="9" borderId="15" xfId="0" applyFont="1" applyFill="1" applyBorder="1" applyAlignment="1" applyProtection="1">
      <alignment horizontal="left" vertical="center" indent="1"/>
    </xf>
    <xf numFmtId="0" fontId="47" fillId="9" borderId="15" xfId="0" applyFont="1" applyFill="1" applyBorder="1" applyAlignment="1" applyProtection="1">
      <alignment horizontal="left" vertical="center" wrapText="1" indent="1"/>
    </xf>
    <xf numFmtId="0" fontId="59" fillId="2" borderId="12" xfId="0" applyFont="1" applyFill="1" applyBorder="1" applyAlignment="1" applyProtection="1">
      <alignment horizontal="left" vertical="center" indent="1"/>
      <protection locked="0"/>
    </xf>
    <xf numFmtId="0" fontId="57" fillId="21" borderId="0" xfId="0" applyFont="1" applyFill="1" applyBorder="1" applyAlignment="1" applyProtection="1">
      <alignment horizontal="left"/>
    </xf>
    <xf numFmtId="0" fontId="57" fillId="21" borderId="16" xfId="0" applyFont="1" applyFill="1" applyBorder="1" applyAlignment="1" applyProtection="1">
      <alignment horizontal="left"/>
    </xf>
    <xf numFmtId="0" fontId="57" fillId="21" borderId="25" xfId="0" applyFont="1" applyFill="1" applyBorder="1" applyAlignment="1" applyProtection="1">
      <alignment horizontal="left"/>
    </xf>
    <xf numFmtId="0" fontId="57" fillId="21" borderId="17" xfId="0" applyFont="1" applyFill="1" applyBorder="1" applyAlignment="1" applyProtection="1">
      <alignment horizontal="left"/>
    </xf>
    <xf numFmtId="0" fontId="57" fillId="21" borderId="24" xfId="0" applyFont="1" applyFill="1" applyBorder="1" applyAlignment="1" applyProtection="1">
      <alignment horizontal="left"/>
    </xf>
    <xf numFmtId="0" fontId="57" fillId="2" borderId="20" xfId="0" applyFont="1" applyFill="1" applyBorder="1" applyAlignment="1" applyProtection="1">
      <alignment horizontal="left"/>
    </xf>
    <xf numFmtId="0" fontId="57" fillId="2" borderId="23" xfId="0" applyFont="1" applyFill="1" applyBorder="1" applyAlignment="1" applyProtection="1">
      <alignment horizontal="left"/>
    </xf>
    <xf numFmtId="0" fontId="6" fillId="21" borderId="23" xfId="0" applyFont="1" applyFill="1" applyBorder="1" applyAlignment="1" applyProtection="1">
      <alignment horizontal="center" vertical="center"/>
    </xf>
    <xf numFmtId="0" fontId="29" fillId="21" borderId="17" xfId="0" applyFont="1" applyFill="1" applyBorder="1" applyAlignment="1" applyProtection="1"/>
    <xf numFmtId="0" fontId="57" fillId="21" borderId="18" xfId="0" applyFont="1" applyFill="1" applyBorder="1" applyAlignment="1" applyProtection="1">
      <alignment horizontal="left"/>
    </xf>
    <xf numFmtId="0" fontId="6" fillId="21" borderId="20" xfId="0" applyFont="1" applyFill="1" applyBorder="1" applyAlignment="1" applyProtection="1">
      <alignment horizontal="center" vertical="center"/>
    </xf>
    <xf numFmtId="0" fontId="29" fillId="21" borderId="16" xfId="0" applyFont="1" applyFill="1" applyBorder="1" applyAlignment="1" applyProtection="1"/>
    <xf numFmtId="0" fontId="6" fillId="21" borderId="19" xfId="0" applyFont="1" applyFill="1" applyBorder="1" applyAlignment="1" applyProtection="1">
      <alignment horizontal="center" vertical="center"/>
    </xf>
    <xf numFmtId="0" fontId="29" fillId="21" borderId="0" xfId="0" applyFont="1" applyFill="1" applyBorder="1" applyAlignment="1" applyProtection="1"/>
    <xf numFmtId="0" fontId="37" fillId="2" borderId="25" xfId="0" applyFont="1" applyFill="1" applyBorder="1" applyAlignment="1" applyProtection="1">
      <alignment vertical="center"/>
    </xf>
    <xf numFmtId="164" fontId="30" fillId="2" borderId="19" xfId="0" applyNumberFormat="1" applyFont="1" applyFill="1" applyBorder="1" applyAlignment="1" applyProtection="1">
      <alignment horizontal="center" vertical="center"/>
    </xf>
    <xf numFmtId="0" fontId="40" fillId="2" borderId="18" xfId="0" applyFont="1" applyFill="1" applyBorder="1" applyAlignment="1" applyProtection="1">
      <alignment horizontal="left" vertical="center" wrapText="1"/>
    </xf>
    <xf numFmtId="164" fontId="8" fillId="2" borderId="19" xfId="0" applyNumberFormat="1" applyFont="1" applyFill="1" applyBorder="1" applyAlignment="1" applyProtection="1">
      <alignment horizontal="left" vertical="center"/>
    </xf>
    <xf numFmtId="0" fontId="40" fillId="2" borderId="18" xfId="0" applyFont="1" applyFill="1" applyBorder="1" applyAlignment="1" applyProtection="1">
      <alignment horizontal="left" vertical="center"/>
    </xf>
    <xf numFmtId="164" fontId="8" fillId="2" borderId="18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Protection="1"/>
    <xf numFmtId="14" fontId="32" fillId="2" borderId="0" xfId="0" applyNumberFormat="1" applyFont="1" applyFill="1" applyBorder="1" applyAlignment="1" applyProtection="1">
      <alignment horizontal="center" vertical="center"/>
    </xf>
    <xf numFmtId="164" fontId="30" fillId="2" borderId="18" xfId="0" applyNumberFormat="1" applyFont="1" applyFill="1" applyBorder="1" applyAlignment="1" applyProtection="1">
      <alignment horizontal="center" vertical="center"/>
    </xf>
    <xf numFmtId="164" fontId="8" fillId="2" borderId="23" xfId="0" applyNumberFormat="1" applyFont="1" applyFill="1" applyBorder="1" applyAlignment="1" applyProtection="1">
      <alignment horizontal="left" vertical="center"/>
    </xf>
    <xf numFmtId="164" fontId="8" fillId="2" borderId="17" xfId="0" applyNumberFormat="1" applyFont="1" applyFill="1" applyBorder="1" applyAlignment="1" applyProtection="1">
      <alignment horizontal="left" vertical="center"/>
    </xf>
    <xf numFmtId="164" fontId="8" fillId="2" borderId="24" xfId="0" applyNumberFormat="1" applyFont="1" applyFill="1" applyBorder="1" applyAlignment="1" applyProtection="1">
      <alignment horizontal="left" vertical="center"/>
    </xf>
    <xf numFmtId="167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37" fillId="2" borderId="18" xfId="0" applyFont="1" applyFill="1" applyBorder="1" applyAlignment="1" applyProtection="1">
      <alignment vertical="center"/>
    </xf>
    <xf numFmtId="167" fontId="81" fillId="2" borderId="19" xfId="0" applyNumberFormat="1" applyFont="1" applyFill="1" applyBorder="1" applyAlignment="1" applyProtection="1">
      <alignment vertical="center"/>
      <protection locked="0"/>
    </xf>
    <xf numFmtId="167" fontId="81" fillId="2" borderId="16" xfId="0" applyNumberFormat="1" applyFont="1" applyFill="1" applyBorder="1" applyAlignment="1" applyProtection="1">
      <alignment horizontal="center" vertical="center"/>
      <protection locked="0"/>
    </xf>
    <xf numFmtId="167" fontId="81" fillId="2" borderId="25" xfId="0" applyNumberFormat="1" applyFont="1" applyFill="1" applyBorder="1" applyAlignment="1" applyProtection="1">
      <alignment horizontal="center" vertical="center"/>
      <protection locked="0"/>
    </xf>
    <xf numFmtId="164" fontId="8" fillId="2" borderId="18" xfId="0" applyNumberFormat="1" applyFont="1" applyFill="1" applyBorder="1" applyAlignment="1" applyProtection="1">
      <alignment horizontal="left" vertical="center"/>
    </xf>
    <xf numFmtId="0" fontId="59" fillId="21" borderId="30" xfId="369" applyFont="1" applyFill="1" applyBorder="1" applyAlignment="1">
      <alignment horizontal="center" vertical="center"/>
    </xf>
    <xf numFmtId="0" fontId="59" fillId="21" borderId="12" xfId="0" applyFont="1" applyFill="1" applyBorder="1" applyAlignment="1" applyProtection="1">
      <alignment horizontal="center" vertical="center"/>
    </xf>
    <xf numFmtId="0" fontId="59" fillId="2" borderId="27" xfId="0" applyFont="1" applyFill="1" applyBorder="1" applyAlignment="1" applyProtection="1">
      <alignment horizontal="center" vertical="center"/>
    </xf>
    <xf numFmtId="0" fontId="75" fillId="2" borderId="27" xfId="0" quotePrefix="1" applyFont="1" applyFill="1" applyBorder="1" applyAlignment="1" applyProtection="1">
      <alignment horizontal="center" vertical="center"/>
    </xf>
    <xf numFmtId="0" fontId="59" fillId="2" borderId="27" xfId="0" applyFont="1" applyFill="1" applyBorder="1" applyAlignment="1" applyProtection="1">
      <alignment horizontal="center" vertical="center"/>
      <protection locked="0"/>
    </xf>
    <xf numFmtId="0" fontId="66" fillId="2" borderId="27" xfId="0" quotePrefix="1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vertical="center"/>
    </xf>
    <xf numFmtId="0" fontId="36" fillId="21" borderId="12" xfId="0" applyFont="1" applyFill="1" applyBorder="1" applyAlignment="1">
      <alignment horizontal="center" vertical="center"/>
    </xf>
    <xf numFmtId="14" fontId="3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indent="1"/>
    </xf>
    <xf numFmtId="0" fontId="37" fillId="2" borderId="0" xfId="0" applyFont="1" applyFill="1" applyBorder="1" applyAlignment="1" applyProtection="1">
      <alignment horizontal="right" vertical="center" indent="1"/>
    </xf>
    <xf numFmtId="0" fontId="8" fillId="2" borderId="22" xfId="0" applyFont="1" applyFill="1" applyBorder="1" applyAlignment="1" applyProtection="1">
      <alignment horizontal="center" vertical="center"/>
    </xf>
    <xf numFmtId="0" fontId="59" fillId="21" borderId="12" xfId="0" applyFont="1" applyFill="1" applyBorder="1" applyAlignment="1" applyProtection="1">
      <alignment horizontal="left" vertical="center" indent="1"/>
    </xf>
    <xf numFmtId="0" fontId="59" fillId="2" borderId="12" xfId="0" quotePrefix="1" applyFont="1" applyFill="1" applyBorder="1" applyAlignment="1" applyProtection="1">
      <alignment horizontal="left" vertical="center" wrapText="1" indent="1"/>
    </xf>
    <xf numFmtId="0" fontId="59" fillId="2" borderId="12" xfId="0" applyFont="1" applyFill="1" applyBorder="1" applyAlignment="1" applyProtection="1">
      <alignment horizontal="left" vertical="center" wrapText="1" indent="1"/>
      <protection locked="0"/>
    </xf>
    <xf numFmtId="0" fontId="59" fillId="9" borderId="12" xfId="0" applyFont="1" applyFill="1" applyBorder="1" applyAlignment="1" applyProtection="1">
      <alignment horizontal="left" vertical="center" indent="1"/>
      <protection locked="0"/>
    </xf>
    <xf numFmtId="49" fontId="74" fillId="2" borderId="0" xfId="0" applyNumberFormat="1" applyFont="1" applyFill="1" applyAlignment="1" applyProtection="1">
      <alignment horizontal="center" vertical="center"/>
    </xf>
    <xf numFmtId="49" fontId="73" fillId="2" borderId="40" xfId="0" applyNumberFormat="1" applyFont="1" applyFill="1" applyBorder="1" applyAlignment="1" applyProtection="1">
      <alignment horizontal="center" vertical="center"/>
    </xf>
    <xf numFmtId="49" fontId="59" fillId="2" borderId="40" xfId="0" applyNumberFormat="1" applyFont="1" applyFill="1" applyBorder="1" applyAlignment="1" applyProtection="1">
      <alignment horizontal="center" vertical="center"/>
    </xf>
    <xf numFmtId="49" fontId="73" fillId="2" borderId="0" xfId="0" applyNumberFormat="1" applyFont="1" applyFill="1" applyBorder="1" applyAlignment="1" applyProtection="1">
      <alignment horizontal="center" vertical="center"/>
    </xf>
    <xf numFmtId="49" fontId="59" fillId="2" borderId="0" xfId="0" applyNumberFormat="1" applyFont="1" applyFill="1" applyBorder="1" applyAlignment="1" applyProtection="1">
      <alignment horizontal="center" vertical="center"/>
    </xf>
    <xf numFmtId="0" fontId="1" fillId="2" borderId="0" xfId="369" applyFill="1" applyAlignment="1" applyProtection="1">
      <alignment horizontal="center" vertical="center"/>
    </xf>
    <xf numFmtId="49" fontId="61" fillId="2" borderId="0" xfId="0" applyNumberFormat="1" applyFont="1" applyFill="1" applyBorder="1" applyAlignment="1" applyProtection="1">
      <alignment horizontal="center" vertical="center"/>
    </xf>
    <xf numFmtId="49" fontId="58" fillId="2" borderId="0" xfId="0" applyNumberFormat="1" applyFon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14" fontId="36" fillId="2" borderId="0" xfId="0" applyNumberFormat="1" applyFont="1" applyFill="1" applyBorder="1" applyAlignment="1" applyProtection="1">
      <alignment horizontal="center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left" vertical="center" wrapText="1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59" fillId="20" borderId="14" xfId="0" quotePrefix="1" applyFont="1" applyFill="1" applyBorder="1" applyAlignment="1" applyProtection="1">
      <alignment horizontal="center" vertical="center"/>
      <protection locked="0"/>
    </xf>
    <xf numFmtId="0" fontId="59" fillId="9" borderId="12" xfId="0" applyFont="1" applyFill="1" applyBorder="1" applyAlignment="1" applyProtection="1">
      <alignment horizontal="center" vertical="center"/>
    </xf>
    <xf numFmtId="0" fontId="65" fillId="2" borderId="18" xfId="0" applyFont="1" applyFill="1" applyBorder="1" applyAlignment="1" applyProtection="1">
      <alignment horizontal="center" vertical="center"/>
      <protection locked="0"/>
    </xf>
    <xf numFmtId="0" fontId="59" fillId="24" borderId="12" xfId="0" applyFont="1" applyFill="1" applyBorder="1" applyAlignment="1" applyProtection="1">
      <alignment horizontal="center" vertical="center"/>
      <protection locked="0"/>
    </xf>
    <xf numFmtId="0" fontId="59" fillId="24" borderId="14" xfId="0" quotePrefix="1" applyFont="1" applyFill="1" applyBorder="1" applyAlignment="1" applyProtection="1">
      <alignment horizontal="center" vertical="center"/>
      <protection locked="0"/>
    </xf>
    <xf numFmtId="0" fontId="59" fillId="25" borderId="12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59" fillId="3" borderId="12" xfId="0" applyFont="1" applyFill="1" applyBorder="1" applyAlignment="1" applyProtection="1">
      <alignment horizontal="center" vertical="center"/>
      <protection locked="0"/>
    </xf>
    <xf numFmtId="0" fontId="59" fillId="2" borderId="12" xfId="0" applyFont="1" applyFill="1" applyBorder="1" applyAlignment="1" applyProtection="1">
      <alignment horizontal="left" vertical="center" wrapText="1"/>
      <protection locked="0"/>
    </xf>
    <xf numFmtId="0" fontId="66" fillId="2" borderId="26" xfId="0" applyFont="1" applyFill="1" applyBorder="1" applyAlignment="1" applyProtection="1">
      <alignment horizontal="center" vertical="center"/>
      <protection locked="0"/>
    </xf>
    <xf numFmtId="0" fontId="59" fillId="3" borderId="14" xfId="0" quotePrefix="1" applyFont="1" applyFill="1" applyBorder="1" applyAlignment="1" applyProtection="1">
      <alignment horizontal="center" vertical="center"/>
      <protection locked="0"/>
    </xf>
    <xf numFmtId="0" fontId="67" fillId="25" borderId="0" xfId="0" applyFont="1" applyFill="1" applyBorder="1" applyAlignment="1" applyProtection="1">
      <alignment horizontal="center" vertical="center" wrapText="1"/>
    </xf>
    <xf numFmtId="0" fontId="91" fillId="0" borderId="43" xfId="0" applyFont="1" applyBorder="1" applyAlignment="1">
      <alignment horizontal="left" vertical="center"/>
    </xf>
    <xf numFmtId="0" fontId="91" fillId="27" borderId="43" xfId="0" applyFont="1" applyFill="1" applyBorder="1" applyAlignment="1">
      <alignment horizontal="left" vertical="center"/>
    </xf>
    <xf numFmtId="0" fontId="91" fillId="28" borderId="43" xfId="0" applyFont="1" applyFill="1" applyBorder="1" applyAlignment="1">
      <alignment horizontal="left" vertical="center"/>
    </xf>
    <xf numFmtId="0" fontId="91" fillId="29" borderId="43" xfId="0" applyFont="1" applyFill="1" applyBorder="1" applyAlignment="1">
      <alignment horizontal="left" vertical="center"/>
    </xf>
    <xf numFmtId="0" fontId="91" fillId="3" borderId="43" xfId="0" applyFont="1" applyFill="1" applyBorder="1" applyAlignment="1">
      <alignment horizontal="left" vertical="center"/>
    </xf>
    <xf numFmtId="0" fontId="91" fillId="30" borderId="43" xfId="0" applyFont="1" applyFill="1" applyBorder="1" applyAlignment="1">
      <alignment horizontal="left" vertical="center"/>
    </xf>
    <xf numFmtId="0" fontId="91" fillId="8" borderId="43" xfId="0" applyFont="1" applyFill="1" applyBorder="1" applyAlignment="1">
      <alignment horizontal="left" vertical="center"/>
    </xf>
    <xf numFmtId="0" fontId="91" fillId="31" borderId="43" xfId="0" applyFont="1" applyFill="1" applyBorder="1" applyAlignment="1">
      <alignment horizontal="left" vertical="center"/>
    </xf>
    <xf numFmtId="0" fontId="91" fillId="32" borderId="43" xfId="0" applyFont="1" applyFill="1" applyBorder="1" applyAlignment="1">
      <alignment horizontal="left" vertic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left" vertical="center" wrapText="1"/>
    </xf>
    <xf numFmtId="0" fontId="36" fillId="9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7" fillId="0" borderId="0" xfId="0" quotePrefix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0" fillId="2" borderId="44" xfId="0" applyFill="1" applyBorder="1" applyProtection="1"/>
    <xf numFmtId="0" fontId="34" fillId="9" borderId="19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vertical="center"/>
    </xf>
    <xf numFmtId="0" fontId="39" fillId="9" borderId="0" xfId="0" applyFont="1" applyFill="1" applyBorder="1" applyAlignment="1" applyProtection="1">
      <alignment vertical="center"/>
    </xf>
    <xf numFmtId="0" fontId="70" fillId="9" borderId="0" xfId="0" applyFont="1" applyFill="1" applyBorder="1" applyAlignment="1" applyProtection="1">
      <alignment wrapText="1"/>
    </xf>
    <xf numFmtId="0" fontId="66" fillId="9" borderId="0" xfId="0" applyFont="1" applyFill="1" applyBorder="1" applyAlignment="1" applyProtection="1">
      <alignment horizontal="center" vertical="center"/>
    </xf>
    <xf numFmtId="0" fontId="67" fillId="9" borderId="16" xfId="0" applyFont="1" applyFill="1" applyBorder="1" applyAlignment="1" applyProtection="1">
      <alignment horizontal="center" vertical="center" wrapText="1"/>
    </xf>
    <xf numFmtId="0" fontId="47" fillId="9" borderId="16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indent="1"/>
    </xf>
    <xf numFmtId="1" fontId="54" fillId="9" borderId="16" xfId="0" applyNumberFormat="1" applyFont="1" applyFill="1" applyBorder="1" applyAlignment="1" applyProtection="1">
      <alignment horizontal="center" vertical="center"/>
    </xf>
    <xf numFmtId="166" fontId="36" fillId="9" borderId="0" xfId="0" applyNumberFormat="1" applyFont="1" applyFill="1" applyBorder="1" applyAlignment="1" applyProtection="1">
      <alignment vertical="center"/>
    </xf>
    <xf numFmtId="0" fontId="8" fillId="13" borderId="13" xfId="0" applyFont="1" applyFill="1" applyBorder="1" applyAlignment="1">
      <alignment horizontal="center" vertical="center"/>
    </xf>
    <xf numFmtId="0" fontId="91" fillId="0" borderId="45" xfId="0" applyFont="1" applyBorder="1" applyAlignment="1">
      <alignment horizontal="left" vertical="center"/>
    </xf>
    <xf numFmtId="0" fontId="91" fillId="27" borderId="45" xfId="0" applyFont="1" applyFill="1" applyBorder="1" applyAlignment="1">
      <alignment horizontal="left" vertical="center"/>
    </xf>
    <xf numFmtId="0" fontId="91" fillId="28" borderId="45" xfId="0" applyFont="1" applyFill="1" applyBorder="1" applyAlignment="1">
      <alignment horizontal="left" vertical="center"/>
    </xf>
    <xf numFmtId="0" fontId="91" fillId="29" borderId="45" xfId="0" applyFont="1" applyFill="1" applyBorder="1" applyAlignment="1">
      <alignment horizontal="left" vertical="center"/>
    </xf>
    <xf numFmtId="0" fontId="91" fillId="3" borderId="45" xfId="0" applyFont="1" applyFill="1" applyBorder="1" applyAlignment="1">
      <alignment horizontal="left" vertical="center"/>
    </xf>
    <xf numFmtId="0" fontId="91" fillId="30" borderId="45" xfId="0" applyFont="1" applyFill="1" applyBorder="1" applyAlignment="1">
      <alignment horizontal="left" vertical="center"/>
    </xf>
    <xf numFmtId="0" fontId="91" fillId="8" borderId="45" xfId="0" applyFont="1" applyFill="1" applyBorder="1" applyAlignment="1">
      <alignment horizontal="left" vertical="center"/>
    </xf>
    <xf numFmtId="0" fontId="91" fillId="31" borderId="45" xfId="0" applyFont="1" applyFill="1" applyBorder="1" applyAlignment="1">
      <alignment horizontal="left" vertical="center"/>
    </xf>
    <xf numFmtId="0" fontId="91" fillId="32" borderId="45" xfId="0" applyFont="1" applyFill="1" applyBorder="1" applyAlignment="1">
      <alignment horizontal="left" vertical="center"/>
    </xf>
    <xf numFmtId="0" fontId="66" fillId="2" borderId="12" xfId="0" quotePrefix="1" applyFont="1" applyFill="1" applyBorder="1" applyAlignment="1" applyProtection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57" fillId="2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right"/>
    </xf>
    <xf numFmtId="0" fontId="36" fillId="9" borderId="14" xfId="0" applyFont="1" applyFill="1" applyBorder="1" applyAlignment="1">
      <alignment horizontal="center" vertic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49" fontId="4" fillId="2" borderId="30" xfId="365" applyNumberFormat="1" applyFill="1" applyBorder="1" applyAlignment="1" applyProtection="1">
      <alignment horizontal="center" vertical="center"/>
      <protection locked="0"/>
    </xf>
    <xf numFmtId="0" fontId="59" fillId="34" borderId="12" xfId="0" applyFont="1" applyFill="1" applyBorder="1" applyAlignment="1" applyProtection="1">
      <alignment horizontal="center" vertical="center"/>
      <protection locked="0"/>
    </xf>
    <xf numFmtId="0" fontId="36" fillId="25" borderId="14" xfId="0" applyFont="1" applyFill="1" applyBorder="1" applyAlignment="1">
      <alignment horizontal="center" vertical="center"/>
    </xf>
    <xf numFmtId="0" fontId="59" fillId="23" borderId="14" xfId="0" quotePrefix="1" applyFont="1" applyFill="1" applyBorder="1" applyAlignment="1" applyProtection="1">
      <alignment horizontal="center" vertical="center"/>
      <protection locked="0"/>
    </xf>
    <xf numFmtId="0" fontId="36" fillId="9" borderId="14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64" fillId="2" borderId="47" xfId="0" applyFont="1" applyFill="1" applyBorder="1" applyAlignment="1" applyProtection="1">
      <alignment vertical="center"/>
      <protection locked="0"/>
    </xf>
    <xf numFmtId="0" fontId="8" fillId="13" borderId="46" xfId="0" applyFont="1" applyFill="1" applyBorder="1" applyAlignment="1">
      <alignment horizontal="center" vertical="center"/>
    </xf>
    <xf numFmtId="0" fontId="64" fillId="2" borderId="48" xfId="0" applyFont="1" applyFill="1" applyBorder="1" applyAlignment="1" applyProtection="1">
      <alignment horizontal="center" vertical="center"/>
      <protection locked="0"/>
    </xf>
    <xf numFmtId="0" fontId="64" fillId="2" borderId="49" xfId="0" applyFont="1" applyFill="1" applyBorder="1" applyAlignment="1" applyProtection="1">
      <alignment horizontal="center" vertical="center"/>
      <protection locked="0"/>
    </xf>
    <xf numFmtId="0" fontId="59" fillId="35" borderId="12" xfId="0" applyFont="1" applyFill="1" applyBorder="1" applyAlignment="1" applyProtection="1">
      <alignment horizontal="center" vertical="center"/>
      <protection locked="0"/>
    </xf>
    <xf numFmtId="0" fontId="8" fillId="13" borderId="0" xfId="0" applyFont="1" applyFill="1" applyBorder="1" applyAlignment="1">
      <alignment horizontal="center" vertical="center"/>
    </xf>
    <xf numFmtId="0" fontId="59" fillId="9" borderId="12" xfId="0" applyFont="1" applyFill="1" applyBorder="1" applyAlignment="1" applyProtection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99" fillId="0" borderId="0" xfId="0" applyFont="1"/>
    <xf numFmtId="0" fontId="0" fillId="0" borderId="12" xfId="0" applyFont="1" applyBorder="1"/>
    <xf numFmtId="0" fontId="100" fillId="27" borderId="33" xfId="0" applyFont="1" applyFill="1" applyBorder="1" applyAlignment="1" applyProtection="1">
      <alignment horizontal="center" vertical="center"/>
      <protection locked="0"/>
    </xf>
    <xf numFmtId="0" fontId="101" fillId="33" borderId="33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0" xfId="0" applyFill="1" applyBorder="1" applyProtection="1">
      <protection locked="0"/>
    </xf>
    <xf numFmtId="0" fontId="67" fillId="9" borderId="27" xfId="0" applyFont="1" applyFill="1" applyBorder="1" applyAlignment="1" applyProtection="1">
      <alignment horizontal="center" vertical="center" wrapText="1"/>
      <protection locked="0"/>
    </xf>
    <xf numFmtId="0" fontId="47" fillId="9" borderId="0" xfId="0" applyFont="1" applyFill="1" applyBorder="1" applyAlignment="1" applyProtection="1">
      <alignment horizontal="left" vertical="center" wrapText="1"/>
      <protection locked="0"/>
    </xf>
    <xf numFmtId="164" fontId="8" fillId="9" borderId="0" xfId="0" applyNumberFormat="1" applyFont="1" applyFill="1" applyBorder="1" applyAlignment="1" applyProtection="1">
      <alignment horizontal="center" vertical="center"/>
      <protection locked="0"/>
    </xf>
    <xf numFmtId="0" fontId="7" fillId="9" borderId="0" xfId="0" quotePrefix="1" applyFont="1" applyFill="1" applyBorder="1" applyAlignment="1" applyProtection="1">
      <alignment vertical="center"/>
      <protection locked="0"/>
    </xf>
    <xf numFmtId="0" fontId="8" fillId="9" borderId="0" xfId="0" applyFont="1" applyFill="1" applyBorder="1" applyAlignment="1" applyProtection="1">
      <alignment vertical="center"/>
      <protection locked="0"/>
    </xf>
    <xf numFmtId="1" fontId="42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2" borderId="18" xfId="0" applyFill="1" applyBorder="1" applyProtection="1"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18" fillId="2" borderId="0" xfId="0" applyNumberFormat="1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7" fillId="9" borderId="15" xfId="0" applyFont="1" applyFill="1" applyBorder="1" applyAlignment="1" applyProtection="1">
      <alignment horizontal="center" vertical="center" wrapText="1"/>
      <protection locked="0"/>
    </xf>
    <xf numFmtId="0" fontId="67" fillId="9" borderId="0" xfId="0" applyFont="1" applyFill="1" applyBorder="1" applyAlignment="1" applyProtection="1">
      <alignment horizontal="center" vertical="center" wrapText="1"/>
      <protection locked="0"/>
    </xf>
    <xf numFmtId="1" fontId="54" fillId="9" borderId="15" xfId="0" applyNumberFormat="1" applyFont="1" applyFill="1" applyBorder="1" applyAlignment="1" applyProtection="1">
      <alignment horizontal="center" vertical="center"/>
      <protection locked="0"/>
    </xf>
    <xf numFmtId="0" fontId="56" fillId="2" borderId="0" xfId="0" applyFont="1" applyFill="1" applyBorder="1" applyAlignment="1" applyProtection="1">
      <alignment horizontal="center" vertical="center"/>
      <protection locked="0"/>
    </xf>
    <xf numFmtId="0" fontId="24" fillId="9" borderId="0" xfId="0" applyFont="1" applyFill="1" applyBorder="1" applyAlignment="1" applyProtection="1">
      <alignment vertical="center"/>
      <protection locked="0"/>
    </xf>
    <xf numFmtId="14" fontId="8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9" borderId="19" xfId="0" applyFont="1" applyFill="1" applyBorder="1" applyAlignment="1" applyProtection="1">
      <alignment vertical="center"/>
      <protection locked="0"/>
    </xf>
    <xf numFmtId="0" fontId="0" fillId="9" borderId="1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7" fillId="9" borderId="0" xfId="0" applyFont="1" applyFill="1" applyBorder="1" applyAlignment="1" applyProtection="1">
      <alignment vertical="center"/>
      <protection locked="0"/>
    </xf>
    <xf numFmtId="0" fontId="47" fillId="9" borderId="0" xfId="0" applyFont="1" applyFill="1" applyBorder="1" applyAlignment="1" applyProtection="1">
      <alignment horizontal="left" vertical="center"/>
      <protection locked="0"/>
    </xf>
    <xf numFmtId="0" fontId="27" fillId="7" borderId="37" xfId="0" quotePrefix="1" applyFont="1" applyFill="1" applyBorder="1" applyAlignment="1" applyProtection="1">
      <alignment horizontal="center" vertical="center"/>
      <protection locked="0"/>
    </xf>
    <xf numFmtId="0" fontId="27" fillId="15" borderId="38" xfId="0" quotePrefix="1" applyFont="1" applyFill="1" applyBorder="1" applyAlignment="1" applyProtection="1">
      <alignment horizontal="center" vertical="center"/>
      <protection locked="0"/>
    </xf>
    <xf numFmtId="0" fontId="27" fillId="16" borderId="38" xfId="0" quotePrefix="1" applyFont="1" applyFill="1" applyBorder="1" applyAlignment="1" applyProtection="1">
      <alignment horizontal="center" vertical="center"/>
      <protection locked="0"/>
    </xf>
    <xf numFmtId="0" fontId="27" fillId="4" borderId="39" xfId="0" quotePrefix="1" applyFont="1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1" fontId="54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73" fillId="21" borderId="30" xfId="0" applyNumberFormat="1" applyFont="1" applyFill="1" applyBorder="1" applyAlignment="1" applyProtection="1">
      <alignment horizontal="center" vertical="center"/>
      <protection locked="0"/>
    </xf>
    <xf numFmtId="49" fontId="59" fillId="21" borderId="30" xfId="0" applyNumberFormat="1" applyFont="1" applyFill="1" applyBorder="1" applyAlignment="1" applyProtection="1">
      <alignment horizontal="center" vertical="center"/>
      <protection locked="0"/>
    </xf>
    <xf numFmtId="0" fontId="36" fillId="9" borderId="12" xfId="0" applyFont="1" applyFill="1" applyBorder="1" applyAlignment="1" applyProtection="1">
      <alignment horizontal="center" vertical="center"/>
      <protection locked="0"/>
    </xf>
    <xf numFmtId="0" fontId="15" fillId="33" borderId="20" xfId="0" applyFont="1" applyFill="1" applyBorder="1" applyAlignment="1" applyProtection="1">
      <alignment horizontal="center" vertical="center" wrapText="1"/>
      <protection locked="0"/>
    </xf>
    <xf numFmtId="0" fontId="15" fillId="33" borderId="25" xfId="0" applyFont="1" applyFill="1" applyBorder="1" applyAlignment="1" applyProtection="1">
      <alignment horizontal="center" vertical="center" wrapText="1"/>
      <protection locked="0"/>
    </xf>
    <xf numFmtId="0" fontId="47" fillId="2" borderId="13" xfId="0" applyFont="1" applyFill="1" applyBorder="1" applyAlignment="1" applyProtection="1">
      <alignment horizontal="left" vertical="center" wrapText="1" indent="1"/>
    </xf>
    <xf numFmtId="0" fontId="47" fillId="2" borderId="15" xfId="0" applyFont="1" applyFill="1" applyBorder="1" applyAlignment="1" applyProtection="1">
      <alignment horizontal="left" vertical="center" wrapText="1" indent="1"/>
    </xf>
    <xf numFmtId="0" fontId="47" fillId="2" borderId="14" xfId="0" applyFont="1" applyFill="1" applyBorder="1" applyAlignment="1" applyProtection="1">
      <alignment horizontal="left" vertical="center" wrapText="1" indent="1"/>
    </xf>
    <xf numFmtId="0" fontId="21" fillId="2" borderId="13" xfId="0" applyFont="1" applyFill="1" applyBorder="1" applyAlignment="1" applyProtection="1">
      <alignment horizontal="left" vertical="center" indent="1"/>
      <protection locked="0"/>
    </xf>
    <xf numFmtId="0" fontId="21" fillId="2" borderId="15" xfId="0" applyFont="1" applyFill="1" applyBorder="1" applyAlignment="1" applyProtection="1">
      <alignment horizontal="left" vertical="center" indent="1"/>
      <protection locked="0"/>
    </xf>
    <xf numFmtId="0" fontId="21" fillId="2" borderId="14" xfId="0" applyFont="1" applyFill="1" applyBorder="1" applyAlignment="1" applyProtection="1">
      <alignment horizontal="left" vertical="center" indent="1"/>
      <protection locked="0"/>
    </xf>
    <xf numFmtId="0" fontId="36" fillId="2" borderId="13" xfId="0" quotePrefix="1" applyFont="1" applyFill="1" applyBorder="1" applyAlignment="1">
      <alignment horizontal="center" vertical="center" wrapText="1"/>
    </xf>
    <xf numFmtId="0" fontId="36" fillId="2" borderId="15" xfId="0" quotePrefix="1" applyFont="1" applyFill="1" applyBorder="1" applyAlignment="1">
      <alignment horizontal="center" vertical="center" wrapText="1"/>
    </xf>
    <xf numFmtId="0" fontId="36" fillId="2" borderId="14" xfId="0" quotePrefix="1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left" vertical="center"/>
    </xf>
    <xf numFmtId="0" fontId="8" fillId="13" borderId="17" xfId="0" applyFont="1" applyFill="1" applyBorder="1" applyAlignment="1">
      <alignment horizontal="left" vertical="center"/>
    </xf>
    <xf numFmtId="14" fontId="39" fillId="2" borderId="0" xfId="0" applyNumberFormat="1" applyFont="1" applyFill="1" applyBorder="1" applyAlignment="1" applyProtection="1">
      <alignment horizontal="center" vertical="center"/>
    </xf>
    <xf numFmtId="0" fontId="84" fillId="9" borderId="19" xfId="0" applyFont="1" applyFill="1" applyBorder="1" applyAlignment="1" applyProtection="1">
      <alignment horizontal="center" vertical="center"/>
    </xf>
    <xf numFmtId="0" fontId="84" fillId="9" borderId="0" xfId="0" applyFont="1" applyFill="1" applyBorder="1" applyAlignment="1" applyProtection="1">
      <alignment horizontal="center" vertical="center"/>
    </xf>
    <xf numFmtId="0" fontId="39" fillId="9" borderId="18" xfId="0" applyFont="1" applyFill="1" applyBorder="1" applyAlignment="1" applyProtection="1">
      <alignment horizontal="center" vertical="center"/>
    </xf>
    <xf numFmtId="0" fontId="93" fillId="27" borderId="20" xfId="0" applyFont="1" applyFill="1" applyBorder="1" applyAlignment="1" applyProtection="1">
      <alignment horizontal="center" vertical="center"/>
    </xf>
    <xf numFmtId="0" fontId="93" fillId="27" borderId="25" xfId="0" applyFont="1" applyFill="1" applyBorder="1" applyAlignment="1" applyProtection="1">
      <alignment horizontal="center" vertical="center"/>
    </xf>
    <xf numFmtId="0" fontId="93" fillId="27" borderId="19" xfId="0" applyFont="1" applyFill="1" applyBorder="1" applyAlignment="1" applyProtection="1">
      <alignment horizontal="center" vertical="center"/>
    </xf>
    <xf numFmtId="0" fontId="93" fillId="27" borderId="18" xfId="0" applyFont="1" applyFill="1" applyBorder="1" applyAlignment="1" applyProtection="1">
      <alignment horizontal="center" vertical="center"/>
    </xf>
    <xf numFmtId="0" fontId="93" fillId="27" borderId="23" xfId="0" applyFont="1" applyFill="1" applyBorder="1" applyAlignment="1" applyProtection="1">
      <alignment horizontal="center" vertical="center"/>
    </xf>
    <xf numFmtId="0" fontId="93" fillId="27" borderId="24" xfId="0" applyFont="1" applyFill="1" applyBorder="1" applyAlignment="1" applyProtection="1">
      <alignment horizontal="center" vertical="center"/>
    </xf>
    <xf numFmtId="0" fontId="70" fillId="9" borderId="0" xfId="0" applyFont="1" applyFill="1" applyBorder="1" applyAlignment="1" applyProtection="1">
      <alignment horizontal="left" wrapText="1"/>
    </xf>
    <xf numFmtId="0" fontId="66" fillId="3" borderId="13" xfId="0" applyFont="1" applyFill="1" applyBorder="1" applyAlignment="1" applyProtection="1">
      <alignment horizontal="center" vertical="center"/>
      <protection locked="0"/>
    </xf>
    <xf numFmtId="0" fontId="66" fillId="3" borderId="15" xfId="0" applyFont="1" applyFill="1" applyBorder="1" applyAlignment="1" applyProtection="1">
      <alignment horizontal="center" vertical="center"/>
      <protection locked="0"/>
    </xf>
    <xf numFmtId="0" fontId="66" fillId="3" borderId="14" xfId="0" applyFont="1" applyFill="1" applyBorder="1" applyAlignment="1" applyProtection="1">
      <alignment horizontal="center" vertical="center"/>
      <protection locked="0"/>
    </xf>
    <xf numFmtId="0" fontId="67" fillId="27" borderId="13" xfId="0" applyFont="1" applyFill="1" applyBorder="1" applyAlignment="1" applyProtection="1">
      <alignment horizontal="center" vertical="center" wrapText="1"/>
      <protection locked="0"/>
    </xf>
    <xf numFmtId="0" fontId="67" fillId="27" borderId="14" xfId="0" applyFont="1" applyFill="1" applyBorder="1" applyAlignment="1" applyProtection="1">
      <alignment horizontal="center" vertical="center" wrapText="1"/>
      <protection locked="0"/>
    </xf>
    <xf numFmtId="0" fontId="25" fillId="9" borderId="0" xfId="0" applyFont="1" applyFill="1" applyBorder="1" applyAlignment="1" applyProtection="1">
      <alignment horizontal="right" vertical="center" indent="1"/>
    </xf>
    <xf numFmtId="168" fontId="81" fillId="3" borderId="13" xfId="0" applyNumberFormat="1" applyFont="1" applyFill="1" applyBorder="1" applyAlignment="1" applyProtection="1">
      <alignment horizontal="center" vertical="center"/>
      <protection locked="0"/>
    </xf>
    <xf numFmtId="168" fontId="81" fillId="3" borderId="15" xfId="0" applyNumberFormat="1" applyFont="1" applyFill="1" applyBorder="1" applyAlignment="1" applyProtection="1">
      <alignment horizontal="center" vertical="center"/>
      <protection locked="0"/>
    </xf>
    <xf numFmtId="168" fontId="81" fillId="3" borderId="14" xfId="0" applyNumberFormat="1" applyFont="1" applyFill="1" applyBorder="1" applyAlignment="1" applyProtection="1">
      <alignment horizontal="center" vertical="center"/>
      <protection locked="0"/>
    </xf>
    <xf numFmtId="0" fontId="67" fillId="3" borderId="13" xfId="0" applyFont="1" applyFill="1" applyBorder="1" applyAlignment="1" applyProtection="1">
      <alignment horizontal="center" vertical="center" wrapText="1"/>
      <protection locked="0"/>
    </xf>
    <xf numFmtId="0" fontId="67" fillId="3" borderId="14" xfId="0" applyFont="1" applyFill="1" applyBorder="1" applyAlignment="1" applyProtection="1">
      <alignment horizontal="center" vertical="center" wrapText="1"/>
      <protection locked="0"/>
    </xf>
    <xf numFmtId="0" fontId="21" fillId="2" borderId="13" xfId="0" applyFont="1" applyFill="1" applyBorder="1" applyAlignment="1" applyProtection="1">
      <alignment horizontal="left" vertical="center" indent="1"/>
    </xf>
    <xf numFmtId="0" fontId="21" fillId="2" borderId="15" xfId="0" applyFont="1" applyFill="1" applyBorder="1" applyAlignment="1" applyProtection="1">
      <alignment horizontal="left" vertical="center" indent="1"/>
    </xf>
    <xf numFmtId="0" fontId="21" fillId="2" borderId="14" xfId="0" applyFont="1" applyFill="1" applyBorder="1" applyAlignment="1" applyProtection="1">
      <alignment horizontal="left" vertical="center" indent="1"/>
    </xf>
    <xf numFmtId="0" fontId="95" fillId="36" borderId="20" xfId="0" applyFont="1" applyFill="1" applyBorder="1" applyAlignment="1" applyProtection="1">
      <alignment horizontal="center" vertical="center"/>
      <protection locked="0"/>
    </xf>
    <xf numFmtId="0" fontId="95" fillId="36" borderId="25" xfId="0" applyFont="1" applyFill="1" applyBorder="1" applyAlignment="1" applyProtection="1">
      <alignment horizontal="center" vertical="center"/>
      <protection locked="0"/>
    </xf>
    <xf numFmtId="166" fontId="36" fillId="3" borderId="26" xfId="0" applyNumberFormat="1" applyFont="1" applyFill="1" applyBorder="1" applyAlignment="1" applyProtection="1">
      <alignment horizontal="center" vertical="center"/>
    </xf>
    <xf numFmtId="166" fontId="36" fillId="3" borderId="28" xfId="0" applyNumberFormat="1" applyFont="1" applyFill="1" applyBorder="1" applyAlignment="1" applyProtection="1">
      <alignment horizontal="center" vertical="center"/>
    </xf>
    <xf numFmtId="0" fontId="67" fillId="34" borderId="13" xfId="0" applyFont="1" applyFill="1" applyBorder="1" applyAlignment="1" applyProtection="1">
      <alignment horizontal="center" vertical="center" wrapText="1"/>
      <protection locked="0"/>
    </xf>
    <xf numFmtId="0" fontId="67" fillId="34" borderId="14" xfId="0" applyFont="1" applyFill="1" applyBorder="1" applyAlignment="1" applyProtection="1">
      <alignment horizontal="center" vertical="center" wrapText="1"/>
      <protection locked="0"/>
    </xf>
    <xf numFmtId="0" fontId="8" fillId="13" borderId="19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top"/>
    </xf>
    <xf numFmtId="0" fontId="6" fillId="13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left"/>
    </xf>
    <xf numFmtId="0" fontId="66" fillId="3" borderId="13" xfId="0" applyFont="1" applyFill="1" applyBorder="1" applyAlignment="1" applyProtection="1">
      <alignment horizontal="center" vertical="center"/>
    </xf>
    <xf numFmtId="0" fontId="66" fillId="3" borderId="15" xfId="0" applyFont="1" applyFill="1" applyBorder="1" applyAlignment="1" applyProtection="1">
      <alignment horizontal="center" vertical="center"/>
    </xf>
    <xf numFmtId="0" fontId="66" fillId="3" borderId="14" xfId="0" applyFont="1" applyFill="1" applyBorder="1" applyAlignment="1" applyProtection="1">
      <alignment horizontal="center" vertical="center"/>
    </xf>
    <xf numFmtId="0" fontId="57" fillId="2" borderId="20" xfId="0" applyFont="1" applyFill="1" applyBorder="1" applyAlignment="1" applyProtection="1">
      <alignment horizontal="center"/>
    </xf>
    <xf numFmtId="0" fontId="57" fillId="2" borderId="16" xfId="0" applyFont="1" applyFill="1" applyBorder="1" applyAlignment="1" applyProtection="1">
      <alignment horizontal="center"/>
    </xf>
    <xf numFmtId="0" fontId="57" fillId="2" borderId="25" xfId="0" applyFont="1" applyFill="1" applyBorder="1" applyAlignment="1" applyProtection="1">
      <alignment horizontal="center"/>
    </xf>
    <xf numFmtId="0" fontId="57" fillId="2" borderId="19" xfId="0" applyFont="1" applyFill="1" applyBorder="1" applyAlignment="1" applyProtection="1">
      <alignment horizontal="center"/>
    </xf>
    <xf numFmtId="0" fontId="57" fillId="2" borderId="0" xfId="0" applyFont="1" applyFill="1" applyBorder="1" applyAlignment="1" applyProtection="1">
      <alignment horizontal="center"/>
    </xf>
    <xf numFmtId="0" fontId="57" fillId="2" borderId="18" xfId="0" applyFont="1" applyFill="1" applyBorder="1" applyAlignment="1" applyProtection="1">
      <alignment horizontal="center"/>
    </xf>
    <xf numFmtId="0" fontId="57" fillId="2" borderId="23" xfId="0" applyFont="1" applyFill="1" applyBorder="1" applyAlignment="1" applyProtection="1">
      <alignment horizontal="center"/>
    </xf>
    <xf numFmtId="0" fontId="57" fillId="2" borderId="17" xfId="0" applyFont="1" applyFill="1" applyBorder="1" applyAlignment="1" applyProtection="1">
      <alignment horizontal="center"/>
    </xf>
    <xf numFmtId="0" fontId="57" fillId="2" borderId="24" xfId="0" applyFont="1" applyFill="1" applyBorder="1" applyAlignment="1" applyProtection="1">
      <alignment horizontal="center"/>
    </xf>
    <xf numFmtId="0" fontId="76" fillId="2" borderId="13" xfId="0" applyFont="1" applyFill="1" applyBorder="1" applyAlignment="1" applyProtection="1">
      <alignment horizontal="center" vertical="center"/>
    </xf>
    <xf numFmtId="0" fontId="76" fillId="2" borderId="15" xfId="0" applyFont="1" applyFill="1" applyBorder="1" applyAlignment="1" applyProtection="1">
      <alignment horizontal="center" vertical="center"/>
    </xf>
    <xf numFmtId="0" fontId="76" fillId="2" borderId="14" xfId="0" applyFont="1" applyFill="1" applyBorder="1" applyAlignment="1" applyProtection="1">
      <alignment horizontal="center" vertical="center"/>
    </xf>
    <xf numFmtId="0" fontId="41" fillId="9" borderId="13" xfId="0" applyFont="1" applyFill="1" applyBorder="1" applyAlignment="1" applyProtection="1">
      <alignment horizontal="left" vertical="center" indent="1"/>
      <protection locked="0"/>
    </xf>
    <xf numFmtId="0" fontId="41" fillId="9" borderId="15" xfId="0" applyFont="1" applyFill="1" applyBorder="1" applyAlignment="1" applyProtection="1">
      <alignment horizontal="left" vertical="center" indent="1"/>
      <protection locked="0"/>
    </xf>
    <xf numFmtId="0" fontId="41" fillId="9" borderId="14" xfId="0" applyFont="1" applyFill="1" applyBorder="1" applyAlignment="1" applyProtection="1">
      <alignment horizontal="left" vertical="center" indent="1"/>
      <protection locked="0"/>
    </xf>
    <xf numFmtId="0" fontId="76" fillId="9" borderId="13" xfId="0" applyFont="1" applyFill="1" applyBorder="1" applyAlignment="1" applyProtection="1">
      <alignment horizontal="center" vertical="center"/>
      <protection locked="0"/>
    </xf>
    <xf numFmtId="0" fontId="76" fillId="9" borderId="15" xfId="0" applyFont="1" applyFill="1" applyBorder="1" applyAlignment="1" applyProtection="1">
      <alignment horizontal="center" vertical="center"/>
      <protection locked="0"/>
    </xf>
    <xf numFmtId="0" fontId="76" fillId="9" borderId="14" xfId="0" applyFont="1" applyFill="1" applyBorder="1" applyAlignment="1" applyProtection="1">
      <alignment horizontal="center" vertical="center"/>
      <protection locked="0"/>
    </xf>
    <xf numFmtId="0" fontId="72" fillId="2" borderId="0" xfId="0" applyFont="1" applyFill="1" applyBorder="1" applyAlignment="1" applyProtection="1">
      <alignment horizontal="center" vertical="center"/>
    </xf>
    <xf numFmtId="0" fontId="71" fillId="6" borderId="6" xfId="0" applyFont="1" applyFill="1" applyBorder="1" applyAlignment="1" applyProtection="1">
      <alignment horizontal="center" vertical="center"/>
    </xf>
    <xf numFmtId="0" fontId="71" fillId="6" borderId="0" xfId="0" applyFont="1" applyFill="1" applyBorder="1" applyAlignment="1" applyProtection="1">
      <alignment horizontal="center" vertical="center"/>
    </xf>
    <xf numFmtId="0" fontId="52" fillId="2" borderId="0" xfId="0" applyFont="1" applyFill="1" applyBorder="1" applyAlignment="1" applyProtection="1">
      <alignment horizontal="left" vertical="center"/>
    </xf>
    <xf numFmtId="14" fontId="49" fillId="21" borderId="9" xfId="0" applyNumberFormat="1" applyFont="1" applyFill="1" applyBorder="1" applyAlignment="1" applyProtection="1">
      <alignment horizontal="center" vertical="center"/>
      <protection locked="0"/>
    </xf>
    <xf numFmtId="14" fontId="49" fillId="21" borderId="10" xfId="0" applyNumberFormat="1" applyFont="1" applyFill="1" applyBorder="1" applyAlignment="1" applyProtection="1">
      <alignment horizontal="center" vertical="center"/>
      <protection locked="0"/>
    </xf>
    <xf numFmtId="14" fontId="49" fillId="21" borderId="11" xfId="0" applyNumberFormat="1" applyFont="1" applyFill="1" applyBorder="1" applyAlignment="1" applyProtection="1">
      <alignment horizontal="center" vertical="center"/>
      <protection locked="0"/>
    </xf>
    <xf numFmtId="0" fontId="68" fillId="34" borderId="20" xfId="0" applyFont="1" applyFill="1" applyBorder="1" applyAlignment="1" applyProtection="1">
      <alignment horizontal="center" vertical="center"/>
    </xf>
    <xf numFmtId="0" fontId="68" fillId="34" borderId="25" xfId="0" applyFont="1" applyFill="1" applyBorder="1" applyAlignment="1" applyProtection="1">
      <alignment horizontal="center" vertical="center"/>
    </xf>
    <xf numFmtId="0" fontId="68" fillId="34" borderId="19" xfId="0" applyFont="1" applyFill="1" applyBorder="1" applyAlignment="1" applyProtection="1">
      <alignment horizontal="center" vertical="center"/>
    </xf>
    <xf numFmtId="0" fontId="68" fillId="34" borderId="18" xfId="0" applyFont="1" applyFill="1" applyBorder="1" applyAlignment="1" applyProtection="1">
      <alignment horizontal="center" vertical="center"/>
    </xf>
    <xf numFmtId="0" fontId="68" fillId="34" borderId="23" xfId="0" applyFont="1" applyFill="1" applyBorder="1" applyAlignment="1" applyProtection="1">
      <alignment horizontal="center" vertical="center"/>
    </xf>
    <xf numFmtId="0" fontId="68" fillId="34" borderId="24" xfId="0" applyFont="1" applyFill="1" applyBorder="1" applyAlignment="1" applyProtection="1">
      <alignment horizontal="center" vertical="center"/>
    </xf>
    <xf numFmtId="0" fontId="18" fillId="13" borderId="12" xfId="0" applyFont="1" applyFill="1" applyBorder="1" applyAlignment="1" applyProtection="1">
      <alignment horizontal="center" vertical="center"/>
    </xf>
    <xf numFmtId="0" fontId="76" fillId="2" borderId="13" xfId="0" applyFont="1" applyFill="1" applyBorder="1" applyAlignment="1" applyProtection="1">
      <alignment horizontal="center" vertical="center"/>
      <protection locked="0"/>
    </xf>
    <xf numFmtId="0" fontId="76" fillId="2" borderId="14" xfId="0" applyFont="1" applyFill="1" applyBorder="1" applyAlignment="1" applyProtection="1">
      <alignment horizontal="center" vertical="center"/>
      <protection locked="0"/>
    </xf>
    <xf numFmtId="167" fontId="81" fillId="3" borderId="13" xfId="0" applyNumberFormat="1" applyFont="1" applyFill="1" applyBorder="1" applyAlignment="1" applyProtection="1">
      <alignment horizontal="center" vertical="center"/>
      <protection locked="0"/>
    </xf>
    <xf numFmtId="167" fontId="81" fillId="3" borderId="15" xfId="0" applyNumberFormat="1" applyFont="1" applyFill="1" applyBorder="1" applyAlignment="1" applyProtection="1">
      <alignment horizontal="center" vertical="center"/>
      <protection locked="0"/>
    </xf>
    <xf numFmtId="167" fontId="81" fillId="3" borderId="14" xfId="0" applyNumberFormat="1" applyFont="1" applyFill="1" applyBorder="1" applyAlignment="1" applyProtection="1">
      <alignment horizontal="center" vertical="center"/>
      <protection locked="0"/>
    </xf>
    <xf numFmtId="0" fontId="79" fillId="3" borderId="13" xfId="0" applyFont="1" applyFill="1" applyBorder="1" applyAlignment="1" applyProtection="1">
      <alignment horizontal="center" vertical="center"/>
      <protection locked="0"/>
    </xf>
    <xf numFmtId="0" fontId="79" fillId="3" borderId="14" xfId="0" applyFont="1" applyFill="1" applyBorder="1" applyAlignment="1" applyProtection="1">
      <alignment horizontal="center" vertical="center"/>
      <protection locked="0"/>
    </xf>
    <xf numFmtId="0" fontId="82" fillId="2" borderId="16" xfId="0" applyFont="1" applyFill="1" applyBorder="1" applyAlignment="1" applyProtection="1">
      <alignment horizontal="left" vertical="center"/>
    </xf>
    <xf numFmtId="0" fontId="41" fillId="3" borderId="13" xfId="0" applyFont="1" applyFill="1" applyBorder="1" applyAlignment="1" applyProtection="1">
      <alignment horizontal="left" vertical="center" indent="1"/>
      <protection locked="0"/>
    </xf>
    <xf numFmtId="0" fontId="41" fillId="3" borderId="15" xfId="0" applyFont="1" applyFill="1" applyBorder="1" applyAlignment="1" applyProtection="1">
      <alignment horizontal="left" vertical="center" indent="1"/>
      <protection locked="0"/>
    </xf>
    <xf numFmtId="0" fontId="41" fillId="3" borderId="14" xfId="0" applyFont="1" applyFill="1" applyBorder="1" applyAlignment="1" applyProtection="1">
      <alignment horizontal="left" vertical="center" indent="1"/>
      <protection locked="0"/>
    </xf>
    <xf numFmtId="0" fontId="68" fillId="3" borderId="20" xfId="0" applyFont="1" applyFill="1" applyBorder="1" applyAlignment="1" applyProtection="1">
      <alignment horizontal="center" vertical="center"/>
    </xf>
    <xf numFmtId="0" fontId="68" fillId="3" borderId="25" xfId="0" applyFont="1" applyFill="1" applyBorder="1" applyAlignment="1" applyProtection="1">
      <alignment horizontal="center" vertical="center"/>
    </xf>
    <xf numFmtId="0" fontId="68" fillId="3" borderId="19" xfId="0" applyFont="1" applyFill="1" applyBorder="1" applyAlignment="1" applyProtection="1">
      <alignment horizontal="center" vertical="center"/>
    </xf>
    <xf numFmtId="0" fontId="68" fillId="3" borderId="18" xfId="0" applyFont="1" applyFill="1" applyBorder="1" applyAlignment="1" applyProtection="1">
      <alignment horizontal="center" vertical="center"/>
    </xf>
    <xf numFmtId="0" fontId="68" fillId="3" borderId="23" xfId="0" applyFont="1" applyFill="1" applyBorder="1" applyAlignment="1" applyProtection="1">
      <alignment horizontal="center" vertical="center"/>
    </xf>
    <xf numFmtId="0" fontId="68" fillId="3" borderId="24" xfId="0" applyFont="1" applyFill="1" applyBorder="1" applyAlignment="1" applyProtection="1">
      <alignment horizontal="center" vertical="center"/>
    </xf>
    <xf numFmtId="0" fontId="68" fillId="36" borderId="20" xfId="0" applyFont="1" applyFill="1" applyBorder="1" applyAlignment="1" applyProtection="1">
      <alignment horizontal="center" vertical="center"/>
    </xf>
    <xf numFmtId="0" fontId="68" fillId="36" borderId="25" xfId="0" applyFont="1" applyFill="1" applyBorder="1" applyAlignment="1" applyProtection="1">
      <alignment horizontal="center" vertical="center"/>
    </xf>
    <xf numFmtId="0" fontId="68" fillId="36" borderId="19" xfId="0" applyFont="1" applyFill="1" applyBorder="1" applyAlignment="1" applyProtection="1">
      <alignment horizontal="center" vertical="center"/>
    </xf>
    <xf numFmtId="0" fontId="68" fillId="36" borderId="18" xfId="0" applyFont="1" applyFill="1" applyBorder="1" applyAlignment="1" applyProtection="1">
      <alignment horizontal="center" vertical="center"/>
    </xf>
    <xf numFmtId="0" fontId="68" fillId="36" borderId="23" xfId="0" applyFont="1" applyFill="1" applyBorder="1" applyAlignment="1" applyProtection="1">
      <alignment horizontal="center" vertical="center"/>
    </xf>
    <xf numFmtId="0" fontId="68" fillId="36" borderId="24" xfId="0" applyFont="1" applyFill="1" applyBorder="1" applyAlignment="1" applyProtection="1">
      <alignment horizontal="center" vertical="center"/>
    </xf>
    <xf numFmtId="0" fontId="92" fillId="9" borderId="0" xfId="0" applyFont="1" applyFill="1" applyBorder="1" applyAlignment="1" applyProtection="1">
      <alignment horizontal="left" vertical="top" wrapText="1"/>
    </xf>
    <xf numFmtId="0" fontId="67" fillId="22" borderId="13" xfId="0" applyFont="1" applyFill="1" applyBorder="1" applyAlignment="1" applyProtection="1">
      <alignment horizontal="center" vertical="center" wrapText="1"/>
      <protection locked="0"/>
    </xf>
    <xf numFmtId="0" fontId="67" fillId="22" borderId="14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67" fillId="25" borderId="13" xfId="0" applyFont="1" applyFill="1" applyBorder="1" applyAlignment="1" applyProtection="1">
      <alignment horizontal="center" vertical="center" wrapText="1"/>
      <protection locked="0"/>
    </xf>
    <xf numFmtId="0" fontId="67" fillId="25" borderId="14" xfId="0" applyFont="1" applyFill="1" applyBorder="1" applyAlignment="1" applyProtection="1">
      <alignment horizontal="center" vertical="center" wrapText="1"/>
      <protection locked="0"/>
    </xf>
    <xf numFmtId="0" fontId="95" fillId="36" borderId="13" xfId="0" applyFont="1" applyFill="1" applyBorder="1" applyAlignment="1" applyProtection="1">
      <alignment horizontal="center" vertical="center"/>
      <protection locked="0"/>
    </xf>
    <xf numFmtId="0" fontId="95" fillId="36" borderId="14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15" xfId="0" applyNumberFormat="1" applyFont="1" applyFill="1" applyBorder="1" applyAlignment="1" applyProtection="1">
      <alignment horizontal="center" vertical="center"/>
    </xf>
    <xf numFmtId="164" fontId="30" fillId="2" borderId="16" xfId="0" applyNumberFormat="1" applyFont="1" applyFill="1" applyBorder="1" applyAlignment="1" applyProtection="1">
      <alignment horizontal="center" vertical="center"/>
    </xf>
    <xf numFmtId="0" fontId="40" fillId="2" borderId="16" xfId="0" applyFont="1" applyFill="1" applyBorder="1" applyAlignment="1" applyProtection="1">
      <alignment horizontal="left" vertical="center" wrapText="1"/>
    </xf>
    <xf numFmtId="0" fontId="37" fillId="9" borderId="13" xfId="0" applyFont="1" applyFill="1" applyBorder="1" applyAlignment="1" applyProtection="1">
      <alignment horizontal="center" vertical="center"/>
    </xf>
    <xf numFmtId="0" fontId="37" fillId="9" borderId="15" xfId="0" applyFont="1" applyFill="1" applyBorder="1" applyAlignment="1" applyProtection="1">
      <alignment horizontal="center" vertical="center"/>
    </xf>
    <xf numFmtId="0" fontId="37" fillId="9" borderId="14" xfId="0" applyFont="1" applyFill="1" applyBorder="1" applyAlignment="1" applyProtection="1">
      <alignment horizontal="center" vertical="center"/>
    </xf>
    <xf numFmtId="0" fontId="75" fillId="2" borderId="12" xfId="0" applyFont="1" applyFill="1" applyBorder="1" applyAlignment="1" applyProtection="1">
      <alignment horizontal="center" vertical="center"/>
      <protection locked="0"/>
    </xf>
    <xf numFmtId="0" fontId="75" fillId="2" borderId="28" xfId="0" applyFont="1" applyFill="1" applyBorder="1" applyAlignment="1" applyProtection="1">
      <alignment horizontal="center" vertical="center"/>
      <protection locked="0"/>
    </xf>
    <xf numFmtId="0" fontId="66" fillId="2" borderId="12" xfId="0" quotePrefix="1" applyFont="1" applyFill="1" applyBorder="1" applyAlignment="1" applyProtection="1">
      <alignment horizontal="center" vertical="center"/>
    </xf>
    <xf numFmtId="0" fontId="66" fillId="2" borderId="28" xfId="0" quotePrefix="1" applyFont="1" applyFill="1" applyBorder="1" applyAlignment="1" applyProtection="1">
      <alignment horizontal="center" vertical="center"/>
    </xf>
    <xf numFmtId="0" fontId="93" fillId="33" borderId="20" xfId="0" applyFont="1" applyFill="1" applyBorder="1" applyAlignment="1" applyProtection="1">
      <alignment horizontal="center" vertical="center"/>
    </xf>
    <xf numFmtId="0" fontId="93" fillId="33" borderId="25" xfId="0" applyFont="1" applyFill="1" applyBorder="1" applyAlignment="1" applyProtection="1">
      <alignment horizontal="center" vertical="center"/>
    </xf>
    <xf numFmtId="0" fontId="93" fillId="33" borderId="19" xfId="0" applyFont="1" applyFill="1" applyBorder="1" applyAlignment="1" applyProtection="1">
      <alignment horizontal="center" vertical="center"/>
    </xf>
    <xf numFmtId="0" fontId="93" fillId="33" borderId="18" xfId="0" applyFont="1" applyFill="1" applyBorder="1" applyAlignment="1" applyProtection="1">
      <alignment horizontal="center" vertical="center"/>
    </xf>
    <xf numFmtId="0" fontId="93" fillId="33" borderId="23" xfId="0" applyFont="1" applyFill="1" applyBorder="1" applyAlignment="1" applyProtection="1">
      <alignment horizontal="center" vertical="center"/>
    </xf>
    <xf numFmtId="0" fontId="93" fillId="33" borderId="24" xfId="0" applyFont="1" applyFill="1" applyBorder="1" applyAlignment="1" applyProtection="1">
      <alignment horizontal="center" vertical="center"/>
    </xf>
    <xf numFmtId="0" fontId="68" fillId="37" borderId="20" xfId="0" applyFont="1" applyFill="1" applyBorder="1" applyAlignment="1" applyProtection="1">
      <alignment horizontal="center" vertical="center"/>
    </xf>
    <xf numFmtId="0" fontId="68" fillId="37" borderId="25" xfId="0" applyFont="1" applyFill="1" applyBorder="1" applyAlignment="1" applyProtection="1">
      <alignment horizontal="center" vertical="center"/>
    </xf>
    <xf numFmtId="0" fontId="68" fillId="37" borderId="19" xfId="0" applyFont="1" applyFill="1" applyBorder="1" applyAlignment="1" applyProtection="1">
      <alignment horizontal="center" vertical="center"/>
    </xf>
    <xf numFmtId="0" fontId="68" fillId="37" borderId="18" xfId="0" applyFont="1" applyFill="1" applyBorder="1" applyAlignment="1" applyProtection="1">
      <alignment horizontal="center" vertical="center"/>
    </xf>
    <xf numFmtId="0" fontId="68" fillId="37" borderId="23" xfId="0" applyFont="1" applyFill="1" applyBorder="1" applyAlignment="1" applyProtection="1">
      <alignment horizontal="center" vertical="center"/>
    </xf>
    <xf numFmtId="0" fontId="68" fillId="37" borderId="24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18" fillId="13" borderId="13" xfId="0" applyFont="1" applyFill="1" applyBorder="1" applyAlignment="1" applyProtection="1">
      <alignment horizontal="center" vertical="center"/>
    </xf>
    <xf numFmtId="0" fontId="18" fillId="13" borderId="15" xfId="0" applyFont="1" applyFill="1" applyBorder="1" applyAlignment="1" applyProtection="1">
      <alignment horizontal="center" vertical="center"/>
    </xf>
    <xf numFmtId="0" fontId="18" fillId="13" borderId="14" xfId="0" applyFont="1" applyFill="1" applyBorder="1" applyAlignment="1" applyProtection="1">
      <alignment horizontal="center" vertical="center"/>
    </xf>
    <xf numFmtId="0" fontId="43" fillId="2" borderId="15" xfId="0" applyFont="1" applyFill="1" applyBorder="1" applyAlignment="1" applyProtection="1">
      <alignment horizontal="left" vertical="top"/>
    </xf>
    <xf numFmtId="0" fontId="76" fillId="2" borderId="31" xfId="0" applyFont="1" applyFill="1" applyBorder="1" applyAlignment="1" applyProtection="1">
      <alignment horizontal="left" vertical="center" indent="1"/>
      <protection locked="0"/>
    </xf>
    <xf numFmtId="0" fontId="76" fillId="2" borderId="10" xfId="0" applyFont="1" applyFill="1" applyBorder="1" applyAlignment="1" applyProtection="1">
      <alignment horizontal="left" vertical="center" indent="1"/>
      <protection locked="0"/>
    </xf>
    <xf numFmtId="0" fontId="68" fillId="25" borderId="20" xfId="0" applyFont="1" applyFill="1" applyBorder="1" applyAlignment="1" applyProtection="1">
      <alignment horizontal="center" vertical="center"/>
    </xf>
    <xf numFmtId="0" fontId="68" fillId="25" borderId="25" xfId="0" applyFont="1" applyFill="1" applyBorder="1" applyAlignment="1" applyProtection="1">
      <alignment horizontal="center" vertical="center"/>
    </xf>
    <xf numFmtId="0" fontId="68" fillId="25" borderId="19" xfId="0" applyFont="1" applyFill="1" applyBorder="1" applyAlignment="1" applyProtection="1">
      <alignment horizontal="center" vertical="center"/>
    </xf>
    <xf numFmtId="0" fontId="68" fillId="25" borderId="18" xfId="0" applyFont="1" applyFill="1" applyBorder="1" applyAlignment="1" applyProtection="1">
      <alignment horizontal="center" vertical="center"/>
    </xf>
    <xf numFmtId="0" fontId="68" fillId="25" borderId="23" xfId="0" applyFont="1" applyFill="1" applyBorder="1" applyAlignment="1" applyProtection="1">
      <alignment horizontal="center" vertical="center"/>
    </xf>
    <xf numFmtId="0" fontId="68" fillId="25" borderId="24" xfId="0" applyFont="1" applyFill="1" applyBorder="1" applyAlignment="1" applyProtection="1">
      <alignment horizontal="center" vertical="center"/>
    </xf>
    <xf numFmtId="0" fontId="94" fillId="9" borderId="0" xfId="0" applyFont="1" applyFill="1" applyBorder="1" applyAlignment="1" applyProtection="1">
      <alignment horizontal="left" wrapText="1"/>
    </xf>
    <xf numFmtId="0" fontId="87" fillId="9" borderId="19" xfId="0" applyFont="1" applyFill="1" applyBorder="1" applyAlignment="1" applyProtection="1">
      <alignment horizontal="center" vertical="center"/>
    </xf>
    <xf numFmtId="0" fontId="87" fillId="9" borderId="0" xfId="0" applyFont="1" applyFill="1" applyBorder="1" applyAlignment="1" applyProtection="1">
      <alignment horizontal="center" vertical="center"/>
    </xf>
    <xf numFmtId="0" fontId="79" fillId="21" borderId="0" xfId="0" applyFont="1" applyFill="1" applyBorder="1" applyAlignment="1" applyProtection="1">
      <alignment horizontal="center" vertical="center"/>
    </xf>
    <xf numFmtId="166" fontId="70" fillId="9" borderId="0" xfId="0" applyNumberFormat="1" applyFont="1" applyFill="1" applyBorder="1" applyAlignment="1" applyProtection="1">
      <alignment horizontal="left"/>
    </xf>
    <xf numFmtId="166" fontId="36" fillId="3" borderId="32" xfId="0" applyNumberFormat="1" applyFont="1" applyFill="1" applyBorder="1" applyAlignment="1" applyProtection="1">
      <alignment horizontal="center" vertical="center"/>
    </xf>
    <xf numFmtId="0" fontId="37" fillId="9" borderId="13" xfId="0" applyFont="1" applyFill="1" applyBorder="1" applyAlignment="1" applyProtection="1">
      <alignment horizontal="right" vertical="center" indent="1"/>
    </xf>
    <xf numFmtId="0" fontId="37" fillId="9" borderId="15" xfId="0" applyFont="1" applyFill="1" applyBorder="1" applyAlignment="1" applyProtection="1">
      <alignment horizontal="right" vertical="center" indent="1"/>
    </xf>
    <xf numFmtId="0" fontId="37" fillId="9" borderId="14" xfId="0" applyFont="1" applyFill="1" applyBorder="1" applyAlignment="1" applyProtection="1">
      <alignment horizontal="right" vertical="center" indent="1"/>
    </xf>
    <xf numFmtId="167" fontId="89" fillId="2" borderId="13" xfId="0" applyNumberFormat="1" applyFont="1" applyFill="1" applyBorder="1" applyAlignment="1" applyProtection="1">
      <alignment horizontal="center" vertical="center"/>
    </xf>
    <xf numFmtId="167" fontId="89" fillId="2" borderId="15" xfId="0" applyNumberFormat="1" applyFont="1" applyFill="1" applyBorder="1" applyAlignment="1" applyProtection="1">
      <alignment horizontal="center" vertical="center"/>
    </xf>
    <xf numFmtId="167" fontId="89" fillId="2" borderId="14" xfId="0" applyNumberFormat="1" applyFont="1" applyFill="1" applyBorder="1" applyAlignment="1" applyProtection="1">
      <alignment horizontal="center" vertical="center"/>
    </xf>
    <xf numFmtId="0" fontId="21" fillId="2" borderId="34" xfId="0" applyFont="1" applyFill="1" applyBorder="1" applyAlignment="1" applyProtection="1">
      <alignment horizontal="left" vertical="center" indent="1"/>
      <protection locked="0"/>
    </xf>
    <xf numFmtId="0" fontId="21" fillId="2" borderId="35" xfId="0" applyFont="1" applyFill="1" applyBorder="1" applyAlignment="1" applyProtection="1">
      <alignment horizontal="left" vertical="center" indent="1"/>
      <protection locked="0"/>
    </xf>
    <xf numFmtId="0" fontId="21" fillId="2" borderId="36" xfId="0" applyFont="1" applyFill="1" applyBorder="1" applyAlignment="1" applyProtection="1">
      <alignment horizontal="left" vertical="center" indent="1"/>
      <protection locked="0"/>
    </xf>
    <xf numFmtId="0" fontId="47" fillId="28" borderId="34" xfId="0" applyFont="1" applyFill="1" applyBorder="1" applyAlignment="1" applyProtection="1">
      <alignment horizontal="left" vertical="center" wrapText="1" indent="1"/>
      <protection locked="0"/>
    </xf>
    <xf numFmtId="0" fontId="47" fillId="28" borderId="35" xfId="0" applyFont="1" applyFill="1" applyBorder="1" applyAlignment="1" applyProtection="1">
      <alignment horizontal="left" vertical="center" wrapText="1" indent="1"/>
      <protection locked="0"/>
    </xf>
    <xf numFmtId="0" fontId="47" fillId="28" borderId="36" xfId="0" applyFont="1" applyFill="1" applyBorder="1" applyAlignment="1" applyProtection="1">
      <alignment horizontal="left" vertical="center" wrapText="1" indent="1"/>
      <protection locked="0"/>
    </xf>
    <xf numFmtId="0" fontId="67" fillId="24" borderId="34" xfId="0" applyFont="1" applyFill="1" applyBorder="1" applyAlignment="1" applyProtection="1">
      <alignment horizontal="center" vertical="center" wrapText="1"/>
      <protection locked="0"/>
    </xf>
    <xf numFmtId="0" fontId="67" fillId="24" borderId="36" xfId="0" applyFont="1" applyFill="1" applyBorder="1" applyAlignment="1" applyProtection="1">
      <alignment horizontal="center" vertical="center" wrapText="1"/>
      <protection locked="0"/>
    </xf>
    <xf numFmtId="0" fontId="67" fillId="28" borderId="34" xfId="0" applyFont="1" applyFill="1" applyBorder="1" applyAlignment="1" applyProtection="1">
      <alignment horizontal="center" vertical="center" wrapText="1"/>
      <protection locked="0"/>
    </xf>
    <xf numFmtId="0" fontId="67" fillId="28" borderId="36" xfId="0" applyFont="1" applyFill="1" applyBorder="1" applyAlignment="1" applyProtection="1">
      <alignment horizontal="center" vertical="center" wrapText="1"/>
      <protection locked="0"/>
    </xf>
    <xf numFmtId="0" fontId="39" fillId="19" borderId="34" xfId="0" applyFont="1" applyFill="1" applyBorder="1" applyAlignment="1" applyProtection="1">
      <alignment horizontal="center" vertical="center" wrapText="1"/>
      <protection locked="0"/>
    </xf>
    <xf numFmtId="0" fontId="39" fillId="19" borderId="36" xfId="0" applyFont="1" applyFill="1" applyBorder="1" applyAlignment="1" applyProtection="1">
      <alignment horizontal="center" vertical="center" wrapText="1"/>
      <protection locked="0"/>
    </xf>
    <xf numFmtId="0" fontId="97" fillId="33" borderId="34" xfId="0" applyFont="1" applyFill="1" applyBorder="1" applyAlignment="1" applyProtection="1">
      <alignment horizontal="center" vertical="center" wrapText="1"/>
      <protection locked="0"/>
    </xf>
    <xf numFmtId="0" fontId="97" fillId="33" borderId="36" xfId="0" applyFont="1" applyFill="1" applyBorder="1" applyAlignment="1" applyProtection="1">
      <alignment horizontal="center" vertical="center" wrapText="1"/>
      <protection locked="0"/>
    </xf>
    <xf numFmtId="0" fontId="98" fillId="33" borderId="34" xfId="0" applyFont="1" applyFill="1" applyBorder="1" applyAlignment="1" applyProtection="1">
      <alignment horizontal="left" vertical="center" wrapText="1" indent="1"/>
      <protection locked="0"/>
    </xf>
    <xf numFmtId="0" fontId="98" fillId="33" borderId="35" xfId="0" applyFont="1" applyFill="1" applyBorder="1" applyAlignment="1" applyProtection="1">
      <alignment horizontal="left" vertical="center" wrapText="1" indent="1"/>
      <protection locked="0"/>
    </xf>
    <xf numFmtId="0" fontId="98" fillId="33" borderId="36" xfId="0" applyFont="1" applyFill="1" applyBorder="1" applyAlignment="1" applyProtection="1">
      <alignment horizontal="left" vertical="center" wrapText="1" indent="1"/>
      <protection locked="0"/>
    </xf>
    <xf numFmtId="0" fontId="39" fillId="27" borderId="34" xfId="0" applyFont="1" applyFill="1" applyBorder="1" applyAlignment="1" applyProtection="1">
      <alignment horizontal="center" vertical="center" wrapText="1"/>
      <protection locked="0"/>
    </xf>
    <xf numFmtId="0" fontId="39" fillId="27" borderId="36" xfId="0" applyFont="1" applyFill="1" applyBorder="1" applyAlignment="1" applyProtection="1">
      <alignment horizontal="center" vertical="center" wrapText="1"/>
      <protection locked="0"/>
    </xf>
    <xf numFmtId="0" fontId="47" fillId="27" borderId="34" xfId="0" applyFont="1" applyFill="1" applyBorder="1" applyAlignment="1" applyProtection="1">
      <alignment horizontal="left" vertical="center" wrapText="1" indent="1"/>
      <protection locked="0"/>
    </xf>
    <xf numFmtId="0" fontId="47" fillId="27" borderId="35" xfId="0" applyFont="1" applyFill="1" applyBorder="1" applyAlignment="1" applyProtection="1">
      <alignment horizontal="left" vertical="center" wrapText="1" indent="1"/>
      <protection locked="0"/>
    </xf>
    <xf numFmtId="0" fontId="47" fillId="27" borderId="36" xfId="0" applyFont="1" applyFill="1" applyBorder="1" applyAlignment="1" applyProtection="1">
      <alignment horizontal="left" vertical="center" wrapText="1" indent="1"/>
      <protection locked="0"/>
    </xf>
    <xf numFmtId="0" fontId="47" fillId="24" borderId="34" xfId="0" applyFont="1" applyFill="1" applyBorder="1" applyAlignment="1" applyProtection="1">
      <alignment horizontal="left" vertical="center" wrapText="1" indent="1"/>
      <protection locked="0"/>
    </xf>
    <xf numFmtId="0" fontId="47" fillId="24" borderId="35" xfId="0" applyFont="1" applyFill="1" applyBorder="1" applyAlignment="1" applyProtection="1">
      <alignment horizontal="left" vertical="center" wrapText="1" indent="1"/>
      <protection locked="0"/>
    </xf>
    <xf numFmtId="0" fontId="47" fillId="24" borderId="36" xfId="0" applyFont="1" applyFill="1" applyBorder="1" applyAlignment="1" applyProtection="1">
      <alignment horizontal="left" vertical="center" wrapText="1" indent="1"/>
      <protection locked="0"/>
    </xf>
    <xf numFmtId="0" fontId="67" fillId="23" borderId="34" xfId="0" applyFont="1" applyFill="1" applyBorder="1" applyAlignment="1" applyProtection="1">
      <alignment horizontal="center" vertical="center" wrapText="1"/>
      <protection locked="0"/>
    </xf>
    <xf numFmtId="0" fontId="67" fillId="23" borderId="36" xfId="0" applyFont="1" applyFill="1" applyBorder="1" applyAlignment="1" applyProtection="1">
      <alignment horizontal="center" vertical="center" wrapText="1"/>
      <protection locked="0"/>
    </xf>
    <xf numFmtId="0" fontId="47" fillId="23" borderId="34" xfId="0" applyFont="1" applyFill="1" applyBorder="1" applyAlignment="1" applyProtection="1">
      <alignment horizontal="left" vertical="center" wrapText="1" indent="1"/>
      <protection locked="0"/>
    </xf>
    <xf numFmtId="0" fontId="47" fillId="23" borderId="35" xfId="0" applyFont="1" applyFill="1" applyBorder="1" applyAlignment="1" applyProtection="1">
      <alignment horizontal="left" vertical="center" wrapText="1" indent="1"/>
      <protection locked="0"/>
    </xf>
    <xf numFmtId="0" fontId="47" fillId="23" borderId="36" xfId="0" applyFont="1" applyFill="1" applyBorder="1" applyAlignment="1" applyProtection="1">
      <alignment horizontal="left" vertical="center" wrapText="1" indent="1"/>
      <protection locked="0"/>
    </xf>
    <xf numFmtId="0" fontId="67" fillId="29" borderId="34" xfId="0" applyFont="1" applyFill="1" applyBorder="1" applyAlignment="1" applyProtection="1">
      <alignment horizontal="center" vertical="center" wrapText="1"/>
      <protection locked="0"/>
    </xf>
    <xf numFmtId="0" fontId="67" fillId="29" borderId="36" xfId="0" applyFont="1" applyFill="1" applyBorder="1" applyAlignment="1" applyProtection="1">
      <alignment horizontal="center" vertical="center" wrapText="1"/>
      <protection locked="0"/>
    </xf>
    <xf numFmtId="0" fontId="47" fillId="29" borderId="34" xfId="0" applyFont="1" applyFill="1" applyBorder="1" applyAlignment="1" applyProtection="1">
      <alignment horizontal="left" vertical="center" wrapText="1" indent="1"/>
      <protection locked="0"/>
    </xf>
    <xf numFmtId="0" fontId="47" fillId="29" borderId="35" xfId="0" applyFont="1" applyFill="1" applyBorder="1" applyAlignment="1" applyProtection="1">
      <alignment horizontal="left" vertical="center" wrapText="1" indent="1"/>
      <protection locked="0"/>
    </xf>
    <xf numFmtId="0" fontId="47" fillId="29" borderId="36" xfId="0" applyFont="1" applyFill="1" applyBorder="1" applyAlignment="1" applyProtection="1">
      <alignment horizontal="left" vertical="center" wrapText="1" indent="1"/>
      <protection locked="0"/>
    </xf>
    <xf numFmtId="0" fontId="77" fillId="0" borderId="0" xfId="0" applyFont="1" applyAlignment="1" applyProtection="1">
      <alignment horizontal="center"/>
    </xf>
    <xf numFmtId="0" fontId="85" fillId="2" borderId="1" xfId="0" applyFont="1" applyFill="1" applyBorder="1" applyAlignment="1" applyProtection="1">
      <alignment horizontal="center" vertical="center" wrapText="1"/>
    </xf>
    <xf numFmtId="0" fontId="85" fillId="2" borderId="1" xfId="0" applyFont="1" applyFill="1" applyBorder="1" applyAlignment="1" applyProtection="1">
      <alignment horizontal="center" vertical="center"/>
    </xf>
    <xf numFmtId="0" fontId="88" fillId="21" borderId="9" xfId="0" applyFont="1" applyFill="1" applyBorder="1" applyAlignment="1" applyProtection="1">
      <alignment horizontal="left" vertical="top" wrapText="1" indent="1"/>
      <protection locked="0"/>
    </xf>
    <xf numFmtId="0" fontId="88" fillId="21" borderId="10" xfId="0" applyFont="1" applyFill="1" applyBorder="1" applyAlignment="1" applyProtection="1">
      <alignment horizontal="left" vertical="top" wrapText="1" indent="1"/>
      <protection locked="0"/>
    </xf>
    <xf numFmtId="0" fontId="88" fillId="21" borderId="11" xfId="0" applyFont="1" applyFill="1" applyBorder="1" applyAlignment="1" applyProtection="1">
      <alignment horizontal="left" vertical="top" wrapText="1" indent="1"/>
      <protection locked="0"/>
    </xf>
    <xf numFmtId="0" fontId="41" fillId="3" borderId="13" xfId="0" applyFont="1" applyFill="1" applyBorder="1" applyAlignment="1" applyProtection="1">
      <alignment horizontal="left" vertical="center" indent="1"/>
    </xf>
    <xf numFmtId="0" fontId="41" fillId="3" borderId="15" xfId="0" applyFont="1" applyFill="1" applyBorder="1" applyAlignment="1" applyProtection="1">
      <alignment horizontal="left" vertical="center" indent="1"/>
    </xf>
    <xf numFmtId="0" fontId="41" fillId="3" borderId="14" xfId="0" applyFont="1" applyFill="1" applyBorder="1" applyAlignment="1" applyProtection="1">
      <alignment horizontal="left" vertical="center" indent="1"/>
    </xf>
    <xf numFmtId="14" fontId="76" fillId="21" borderId="9" xfId="0" applyNumberFormat="1" applyFont="1" applyFill="1" applyBorder="1" applyAlignment="1" applyProtection="1">
      <alignment horizontal="center" vertical="center"/>
    </xf>
    <xf numFmtId="14" fontId="76" fillId="21" borderId="10" xfId="0" applyNumberFormat="1" applyFont="1" applyFill="1" applyBorder="1" applyAlignment="1" applyProtection="1">
      <alignment horizontal="center" vertical="center"/>
    </xf>
    <xf numFmtId="14" fontId="76" fillId="21" borderId="11" xfId="0" applyNumberFormat="1" applyFont="1" applyFill="1" applyBorder="1" applyAlignment="1" applyProtection="1">
      <alignment horizontal="center" vertical="center"/>
    </xf>
    <xf numFmtId="0" fontId="76" fillId="2" borderId="31" xfId="0" applyFont="1" applyFill="1" applyBorder="1" applyAlignment="1" applyProtection="1">
      <alignment horizontal="left" vertical="center" indent="1"/>
    </xf>
    <xf numFmtId="0" fontId="76" fillId="2" borderId="10" xfId="0" applyFont="1" applyFill="1" applyBorder="1" applyAlignment="1" applyProtection="1">
      <alignment horizontal="left" vertical="center" indent="1"/>
    </xf>
    <xf numFmtId="0" fontId="8" fillId="13" borderId="13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59" fillId="2" borderId="26" xfId="0" quotePrefix="1" applyFont="1" applyFill="1" applyBorder="1" applyAlignment="1" applyProtection="1">
      <alignment horizontal="center" vertical="center" wrapText="1"/>
    </xf>
    <xf numFmtId="0" fontId="59" fillId="2" borderId="27" xfId="0" quotePrefix="1" applyFont="1" applyFill="1" applyBorder="1" applyAlignment="1" applyProtection="1">
      <alignment horizontal="center" vertical="center" wrapText="1"/>
    </xf>
    <xf numFmtId="0" fontId="59" fillId="2" borderId="28" xfId="0" quotePrefix="1" applyFont="1" applyFill="1" applyBorder="1" applyAlignment="1" applyProtection="1">
      <alignment horizontal="center" vertical="center" wrapText="1"/>
    </xf>
    <xf numFmtId="0" fontId="65" fillId="3" borderId="26" xfId="0" applyFont="1" applyFill="1" applyBorder="1" applyAlignment="1" applyProtection="1">
      <alignment horizontal="center" vertical="center"/>
      <protection locked="0"/>
    </xf>
    <xf numFmtId="0" fontId="65" fillId="3" borderId="27" xfId="0" applyFont="1" applyFill="1" applyBorder="1" applyAlignment="1" applyProtection="1">
      <alignment horizontal="center" vertical="center"/>
      <protection locked="0"/>
    </xf>
    <xf numFmtId="0" fontId="65" fillId="3" borderId="28" xfId="0" applyFont="1" applyFill="1" applyBorder="1" applyAlignment="1" applyProtection="1">
      <alignment horizontal="center" vertical="center"/>
      <protection locked="0"/>
    </xf>
    <xf numFmtId="0" fontId="66" fillId="2" borderId="26" xfId="0" quotePrefix="1" applyFont="1" applyFill="1" applyBorder="1" applyAlignment="1" applyProtection="1">
      <alignment horizontal="center" vertical="center" wrapText="1"/>
      <protection locked="0"/>
    </xf>
    <xf numFmtId="0" fontId="66" fillId="2" borderId="27" xfId="0" quotePrefix="1" applyFont="1" applyFill="1" applyBorder="1" applyAlignment="1" applyProtection="1">
      <alignment horizontal="center" vertical="center" wrapText="1"/>
      <protection locked="0"/>
    </xf>
    <xf numFmtId="0" fontId="66" fillId="2" borderId="28" xfId="0" quotePrefix="1" applyFont="1" applyFill="1" applyBorder="1" applyAlignment="1" applyProtection="1">
      <alignment horizontal="center" vertical="center" wrapText="1"/>
      <protection locked="0"/>
    </xf>
    <xf numFmtId="0" fontId="65" fillId="34" borderId="26" xfId="0" applyFont="1" applyFill="1" applyBorder="1" applyAlignment="1" applyProtection="1">
      <alignment horizontal="center" vertical="center"/>
      <protection locked="0"/>
    </xf>
    <xf numFmtId="0" fontId="65" fillId="34" borderId="27" xfId="0" applyFont="1" applyFill="1" applyBorder="1" applyAlignment="1" applyProtection="1">
      <alignment horizontal="center" vertical="center"/>
      <protection locked="0"/>
    </xf>
    <xf numFmtId="0" fontId="65" fillId="34" borderId="28" xfId="0" applyFont="1" applyFill="1" applyBorder="1" applyAlignment="1" applyProtection="1">
      <alignment horizontal="center" vertical="center"/>
      <protection locked="0"/>
    </xf>
    <xf numFmtId="0" fontId="66" fillId="0" borderId="26" xfId="0" applyFont="1" applyFill="1" applyBorder="1" applyAlignment="1" applyProtection="1">
      <alignment horizontal="center" vertical="center" wrapText="1"/>
      <protection locked="0"/>
    </xf>
    <xf numFmtId="0" fontId="66" fillId="0" borderId="27" xfId="0" applyFont="1" applyFill="1" applyBorder="1" applyAlignment="1" applyProtection="1">
      <alignment horizontal="center" vertical="center" wrapText="1"/>
      <protection locked="0"/>
    </xf>
    <xf numFmtId="0" fontId="66" fillId="0" borderId="28" xfId="0" applyFont="1" applyFill="1" applyBorder="1" applyAlignment="1" applyProtection="1">
      <alignment horizontal="center" vertical="center" wrapText="1"/>
      <protection locked="0"/>
    </xf>
    <xf numFmtId="0" fontId="65" fillId="17" borderId="41" xfId="0" applyFont="1" applyFill="1" applyBorder="1" applyAlignment="1" applyProtection="1">
      <alignment horizontal="center" vertical="center"/>
      <protection locked="0"/>
    </xf>
    <xf numFmtId="0" fontId="65" fillId="17" borderId="42" xfId="0" applyFont="1" applyFill="1" applyBorder="1" applyAlignment="1" applyProtection="1">
      <alignment horizontal="center" vertical="center"/>
      <protection locked="0"/>
    </xf>
    <xf numFmtId="0" fontId="66" fillId="2" borderId="26" xfId="0" applyFont="1" applyFill="1" applyBorder="1" applyAlignment="1" applyProtection="1">
      <alignment horizontal="center" vertical="center" wrapText="1"/>
      <protection locked="0"/>
    </xf>
    <xf numFmtId="0" fontId="66" fillId="2" borderId="28" xfId="0" applyFont="1" applyFill="1" applyBorder="1" applyAlignment="1" applyProtection="1">
      <alignment horizontal="center" vertical="center" wrapText="1"/>
      <protection locked="0"/>
    </xf>
    <xf numFmtId="0" fontId="65" fillId="26" borderId="26" xfId="0" applyFont="1" applyFill="1" applyBorder="1" applyAlignment="1" applyProtection="1">
      <alignment horizontal="center" vertical="center"/>
      <protection locked="0"/>
    </xf>
    <xf numFmtId="0" fontId="65" fillId="26" borderId="28" xfId="0" applyFont="1" applyFill="1" applyBorder="1" applyAlignment="1" applyProtection="1">
      <alignment horizontal="center" vertical="center"/>
      <protection locked="0"/>
    </xf>
    <xf numFmtId="0" fontId="65" fillId="24" borderId="26" xfId="0" applyFont="1" applyFill="1" applyBorder="1" applyAlignment="1" applyProtection="1">
      <alignment horizontal="center" vertical="center"/>
      <protection locked="0"/>
    </xf>
    <xf numFmtId="0" fontId="65" fillId="24" borderId="27" xfId="0" applyFont="1" applyFill="1" applyBorder="1" applyAlignment="1" applyProtection="1">
      <alignment horizontal="center" vertical="center"/>
      <protection locked="0"/>
    </xf>
    <xf numFmtId="0" fontId="65" fillId="24" borderId="28" xfId="0" applyFont="1" applyFill="1" applyBorder="1" applyAlignment="1" applyProtection="1">
      <alignment horizontal="center" vertical="center"/>
      <protection locked="0"/>
    </xf>
    <xf numFmtId="0" fontId="66" fillId="2" borderId="27" xfId="0" applyFont="1" applyFill="1" applyBorder="1" applyAlignment="1" applyProtection="1">
      <alignment horizontal="center" vertical="center" wrapText="1"/>
      <protection locked="0"/>
    </xf>
    <xf numFmtId="0" fontId="55" fillId="2" borderId="0" xfId="0" applyFont="1" applyFill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38" fillId="9" borderId="15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/>
    </xf>
    <xf numFmtId="0" fontId="36" fillId="9" borderId="13" xfId="0" applyFont="1" applyFill="1" applyBorder="1" applyAlignment="1">
      <alignment horizontal="center" vertical="center"/>
    </xf>
    <xf numFmtId="0" fontId="36" fillId="9" borderId="15" xfId="0" applyFont="1" applyFill="1" applyBorder="1" applyAlignment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96" fillId="0" borderId="0" xfId="0" applyFont="1" applyAlignment="1">
      <alignment horizontal="center" vertical="center" wrapText="1"/>
    </xf>
    <xf numFmtId="0" fontId="96" fillId="0" borderId="18" xfId="0" applyFont="1" applyBorder="1" applyAlignment="1">
      <alignment horizontal="center" vertical="center" wrapText="1"/>
    </xf>
  </cellXfs>
  <cellStyles count="370">
    <cellStyle name="Lien hypertexte" xfId="129" builtinId="8" hidden="1"/>
    <cellStyle name="Lien hypertexte" xfId="161" builtinId="8" hidden="1"/>
    <cellStyle name="Lien hypertexte" xfId="193" builtinId="8" hidden="1"/>
    <cellStyle name="Lien hypertexte" xfId="225" builtinId="8" hidden="1"/>
    <cellStyle name="Lien hypertexte" xfId="257" builtinId="8" hidden="1"/>
    <cellStyle name="Lien hypertexte" xfId="289" builtinId="8" hidden="1"/>
    <cellStyle name="Lien hypertexte" xfId="321" builtinId="8" hidden="1"/>
    <cellStyle name="Lien hypertexte" xfId="353" builtinId="8" hidden="1"/>
    <cellStyle name="Lien hypertexte" xfId="343" builtinId="8" hidden="1"/>
    <cellStyle name="Lien hypertexte" xfId="311" builtinId="8" hidden="1"/>
    <cellStyle name="Lien hypertexte" xfId="279" builtinId="8" hidden="1"/>
    <cellStyle name="Lien hypertexte" xfId="247" builtinId="8" hidden="1"/>
    <cellStyle name="Lien hypertexte" xfId="215" builtinId="8" hidden="1"/>
    <cellStyle name="Lien hypertexte" xfId="183" builtinId="8" hidden="1"/>
    <cellStyle name="Lien hypertexte" xfId="119" builtinId="8" hidden="1"/>
    <cellStyle name="Lien hypertexte" xfId="139" builtinId="8" hidden="1"/>
    <cellStyle name="Lien hypertexte" xfId="163" builtinId="8" hidden="1"/>
    <cellStyle name="Lien hypertexte" xfId="175" builtinId="8" hidden="1"/>
    <cellStyle name="Lien hypertexte" xfId="111" builtinId="8" hidden="1"/>
    <cellStyle name="Lien hypertexte" xfId="91" builtinId="8" hidden="1"/>
    <cellStyle name="Lien hypertexte" xfId="75" builtinId="8" hidden="1"/>
    <cellStyle name="Lien hypertexte" xfId="67" builtinId="8" hidden="1"/>
    <cellStyle name="Lien hypertexte" xfId="99" builtinId="8" hidden="1"/>
    <cellStyle name="Lien hypertexte" xfId="79" builtinId="8" hidden="1"/>
    <cellStyle name="Lien hypertexte" xfId="159" builtinId="8" hidden="1"/>
    <cellStyle name="Lien hypertexte" xfId="167" builtinId="8" hidden="1"/>
    <cellStyle name="Lien hypertexte" xfId="147" builtinId="8" hidden="1"/>
    <cellStyle name="Lien hypertexte" xfId="123" builtinId="8" hidden="1"/>
    <cellStyle name="Lien hypertexte" xfId="103" builtinId="8" hidden="1"/>
    <cellStyle name="Lien hypertexte" xfId="207" builtinId="8" hidden="1"/>
    <cellStyle name="Lien hypertexte" xfId="239" builtinId="8" hidden="1"/>
    <cellStyle name="Lien hypertexte" xfId="271" builtinId="8" hidden="1"/>
    <cellStyle name="Lien hypertexte" xfId="303" builtinId="8" hidden="1"/>
    <cellStyle name="Lien hypertexte" xfId="335" builtinId="8" hidden="1"/>
    <cellStyle name="Lien hypertexte" xfId="361" builtinId="8" hidden="1"/>
    <cellStyle name="Lien hypertexte" xfId="329" builtinId="8" hidden="1"/>
    <cellStyle name="Lien hypertexte" xfId="297" builtinId="8" hidden="1"/>
    <cellStyle name="Lien hypertexte" xfId="265" builtinId="8" hidden="1"/>
    <cellStyle name="Lien hypertexte" xfId="233" builtinId="8" hidden="1"/>
    <cellStyle name="Lien hypertexte" xfId="201" builtinId="8" hidden="1"/>
    <cellStyle name="Lien hypertexte" xfId="169" builtinId="8" hidden="1"/>
    <cellStyle name="Lien hypertexte" xfId="137" builtinId="8" hidden="1"/>
    <cellStyle name="Lien hypertexte" xfId="105" builtinId="8" hidden="1"/>
    <cellStyle name="Lien hypertexte" xfId="73" builtinId="8" hidden="1"/>
    <cellStyle name="Lien hypertexte" xfId="31" builtinId="8" hidden="1"/>
    <cellStyle name="Lien hypertexte" xfId="53" builtinId="8" hidden="1"/>
    <cellStyle name="Lien hypertexte" xfId="9" builtinId="8" hidden="1"/>
    <cellStyle name="Lien hypertexte" xfId="3" builtinId="8" hidden="1"/>
    <cellStyle name="Lien hypertexte" xfId="15" builtinId="8" hidden="1"/>
    <cellStyle name="Lien hypertexte" xfId="57" builtinId="8" hidden="1"/>
    <cellStyle name="Lien hypertexte" xfId="39" builtinId="8" hidden="1"/>
    <cellStyle name="Lien hypertexte" xfId="61" builtinId="8" hidden="1"/>
    <cellStyle name="Lien hypertexte" xfId="93" builtinId="8" hidden="1"/>
    <cellStyle name="Lien hypertexte" xfId="125" builtinId="8" hidden="1"/>
    <cellStyle name="Lien hypertexte" xfId="157" builtinId="8" hidden="1"/>
    <cellStyle name="Lien hypertexte" xfId="189" builtinId="8" hidden="1"/>
    <cellStyle name="Lien hypertexte" xfId="221" builtinId="8" hidden="1"/>
    <cellStyle name="Lien hypertexte" xfId="253" builtinId="8" hidden="1"/>
    <cellStyle name="Lien hypertexte" xfId="285" builtinId="8" hidden="1"/>
    <cellStyle name="Lien hypertexte" xfId="283" builtinId="8" hidden="1"/>
    <cellStyle name="Lien hypertexte" xfId="307" builtinId="8" hidden="1"/>
    <cellStyle name="Lien hypertexte" xfId="323" builtinId="8" hidden="1"/>
    <cellStyle name="Lien hypertexte" xfId="347" builtinId="8" hidden="1"/>
    <cellStyle name="Lien hypertexte" xfId="357" builtinId="8" hidden="1"/>
    <cellStyle name="Lien hypertexte" xfId="341" builtinId="8" hidden="1"/>
    <cellStyle name="Lien hypertexte" xfId="317" builtinId="8" hidden="1"/>
    <cellStyle name="Lien hypertexte" xfId="293" builtinId="8" hidden="1"/>
    <cellStyle name="Lien hypertexte" xfId="333" builtinId="8" hidden="1"/>
    <cellStyle name="Lien hypertexte" xfId="331" builtinId="8" hidden="1"/>
    <cellStyle name="Lien hypertexte" xfId="267" builtinId="8" hidden="1"/>
    <cellStyle name="Lien hypertexte" xfId="227" builtinId="8" hidden="1"/>
    <cellStyle name="Lien hypertexte" xfId="251" builtinId="8" hidden="1"/>
    <cellStyle name="Lien hypertexte" xfId="235" builtinId="8" hidden="1"/>
    <cellStyle name="Lien hypertexte" xfId="211" builtinId="8" hidden="1"/>
    <cellStyle name="Lien hypertexte" xfId="187" builtinId="8" hidden="1"/>
    <cellStyle name="Lien hypertexte" xfId="195" builtinId="8" hidden="1"/>
    <cellStyle name="Lien hypertexte" xfId="203" builtinId="8" hidden="1"/>
    <cellStyle name="Lien hypertexte" xfId="259" builtinId="8" hidden="1"/>
    <cellStyle name="Lien hypertexte" xfId="243" builtinId="8" hidden="1"/>
    <cellStyle name="Lien hypertexte" xfId="219" builtinId="8" hidden="1"/>
    <cellStyle name="Lien hypertexte" xfId="299" builtinId="8" hidden="1"/>
    <cellStyle name="Lien hypertexte" xfId="363" builtinId="8" hidden="1"/>
    <cellStyle name="Lien hypertexte" xfId="301" builtinId="8" hidden="1"/>
    <cellStyle name="Lien hypertexte" xfId="309" builtinId="8" hidden="1"/>
    <cellStyle name="Lien hypertexte" xfId="325" builtinId="8" hidden="1"/>
    <cellStyle name="Lien hypertexte" xfId="349" builtinId="8" hidden="1"/>
    <cellStyle name="Lien hypertexte" xfId="355" builtinId="8" hidden="1"/>
    <cellStyle name="Lien hypertexte" xfId="339" builtinId="8" hidden="1"/>
    <cellStyle name="Lien hypertexte" xfId="315" builtinId="8" hidden="1"/>
    <cellStyle name="Lien hypertexte" xfId="291" builtinId="8" hidden="1"/>
    <cellStyle name="Lien hypertexte" xfId="275" builtinId="8" hidden="1"/>
    <cellStyle name="Lien hypertexte" xfId="269" builtinId="8" hidden="1"/>
    <cellStyle name="Lien hypertexte" xfId="237" builtinId="8" hidden="1"/>
    <cellStyle name="Lien hypertexte" xfId="205" builtinId="8" hidden="1"/>
    <cellStyle name="Lien hypertexte" xfId="173" builtinId="8" hidden="1"/>
    <cellStyle name="Lien hypertexte" xfId="141" builtinId="8" hidden="1"/>
    <cellStyle name="Lien hypertexte" xfId="109" builtinId="8" hidden="1"/>
    <cellStyle name="Lien hypertexte" xfId="77" builtinId="8" hidden="1"/>
    <cellStyle name="Lien hypertexte" xfId="29" builtinId="8" hidden="1"/>
    <cellStyle name="Lien hypertexte" xfId="51" builtinId="8" hidden="1"/>
    <cellStyle name="Lien hypertexte" xfId="25" builtinId="8" hidden="1"/>
    <cellStyle name="Lien hypertexte" xfId="7" builtinId="8" hidden="1"/>
    <cellStyle name="Lien hypertexte" xfId="19" builtinId="8" hidden="1"/>
    <cellStyle name="Lien hypertexte" xfId="49" builtinId="8" hidden="1"/>
    <cellStyle name="Lien hypertexte" xfId="43" builtinId="8" hidden="1"/>
    <cellStyle name="Lien hypertexte" xfId="21" builtinId="8" hidden="1"/>
    <cellStyle name="Lien hypertexte" xfId="89" builtinId="8" hidden="1"/>
    <cellStyle name="Lien hypertexte" xfId="121" builtinId="8" hidden="1"/>
    <cellStyle name="Lien hypertexte" xfId="153" builtinId="8" hidden="1"/>
    <cellStyle name="Lien hypertexte" xfId="185" builtinId="8" hidden="1"/>
    <cellStyle name="Lien hypertexte" xfId="217" builtinId="8" hidden="1"/>
    <cellStyle name="Lien hypertexte" xfId="249" builtinId="8" hidden="1"/>
    <cellStyle name="Lien hypertexte" xfId="281" builtinId="8" hidden="1"/>
    <cellStyle name="Lien hypertexte" xfId="313" builtinId="8" hidden="1"/>
    <cellStyle name="Lien hypertexte" xfId="345" builtinId="8" hidden="1"/>
    <cellStyle name="Lien hypertexte" xfId="351" builtinId="8" hidden="1"/>
    <cellStyle name="Lien hypertexte" xfId="319" builtinId="8" hidden="1"/>
    <cellStyle name="Lien hypertexte" xfId="287" builtinId="8" hidden="1"/>
    <cellStyle name="Lien hypertexte" xfId="255" builtinId="8" hidden="1"/>
    <cellStyle name="Lien hypertexte" xfId="223" builtinId="8" hidden="1"/>
    <cellStyle name="Lien hypertexte" xfId="191" builtinId="8" hidden="1"/>
    <cellStyle name="Lien hypertexte" xfId="115" builtinId="8" hidden="1"/>
    <cellStyle name="Lien hypertexte" xfId="135" builtinId="8" hidden="1"/>
    <cellStyle name="Lien hypertexte" xfId="155" builtinId="8" hidden="1"/>
    <cellStyle name="Lien hypertexte" xfId="179" builtinId="8" hidden="1"/>
    <cellStyle name="Lien hypertexte" xfId="127" builtinId="8" hidden="1"/>
    <cellStyle name="Lien hypertexte" xfId="87" builtinId="8" hidden="1"/>
    <cellStyle name="Lien hypertexte" xfId="71" builtinId="8" hidden="1"/>
    <cellStyle name="Lien hypertexte" xfId="63" builtinId="8" hidden="1"/>
    <cellStyle name="Lien hypertexte" xfId="95" builtinId="8" hidden="1"/>
    <cellStyle name="Lien hypertexte" xfId="83" builtinId="8" hidden="1"/>
    <cellStyle name="Lien hypertexte" xfId="143" builtinId="8" hidden="1"/>
    <cellStyle name="Lien hypertexte" xfId="171" builtinId="8" hidden="1"/>
    <cellStyle name="Lien hypertexte" xfId="151" builtinId="8" hidden="1"/>
    <cellStyle name="Lien hypertexte" xfId="131" builtinId="8" hidden="1"/>
    <cellStyle name="Lien hypertexte" xfId="107" builtinId="8" hidden="1"/>
    <cellStyle name="Lien hypertexte" xfId="199" builtinId="8" hidden="1"/>
    <cellStyle name="Lien hypertexte" xfId="231" builtinId="8" hidden="1"/>
    <cellStyle name="Lien hypertexte" xfId="263" builtinId="8" hidden="1"/>
    <cellStyle name="Lien hypertexte" xfId="295" builtinId="8" hidden="1"/>
    <cellStyle name="Lien hypertexte" xfId="327" builtinId="8" hidden="1"/>
    <cellStyle name="Lien hypertexte" xfId="359" builtinId="8" hidden="1"/>
    <cellStyle name="Lien hypertexte" xfId="337" builtinId="8" hidden="1"/>
    <cellStyle name="Lien hypertexte" xfId="305" builtinId="8" hidden="1"/>
    <cellStyle name="Lien hypertexte" xfId="273" builtinId="8" hidden="1"/>
    <cellStyle name="Lien hypertexte" xfId="241" builtinId="8" hidden="1"/>
    <cellStyle name="Lien hypertexte" xfId="209" builtinId="8" hidden="1"/>
    <cellStyle name="Lien hypertexte" xfId="177" builtinId="8" hidden="1"/>
    <cellStyle name="Lien hypertexte" xfId="145" builtinId="8" hidden="1"/>
    <cellStyle name="Lien hypertexte" xfId="113" builtinId="8" hidden="1"/>
    <cellStyle name="Lien hypertexte" xfId="101" builtinId="8" hidden="1"/>
    <cellStyle name="Lien hypertexte" xfId="85" builtinId="8" hidden="1"/>
    <cellStyle name="Lien hypertexte" xfId="69" builtinId="8" hidden="1"/>
    <cellStyle name="Lien hypertexte" xfId="35" builtinId="8" hidden="1"/>
    <cellStyle name="Lien hypertexte" xfId="45" builtinId="8" hidden="1"/>
    <cellStyle name="Lien hypertexte" xfId="55" builtinId="8" hidden="1"/>
    <cellStyle name="Lien hypertexte" xfId="11" builtinId="8" hidden="1"/>
    <cellStyle name="Lien hypertexte" xfId="17" builtinId="8" hidden="1"/>
    <cellStyle name="Lien hypertexte" xfId="1" builtinId="8" hidden="1"/>
    <cellStyle name="Lien hypertexte" xfId="13" builtinId="8" hidden="1"/>
    <cellStyle name="Lien hypertexte" xfId="33" builtinId="8" hidden="1"/>
    <cellStyle name="Lien hypertexte" xfId="59" builtinId="8" hidden="1"/>
    <cellStyle name="Lien hypertexte" xfId="37" builtinId="8" hidden="1"/>
    <cellStyle name="Lien hypertexte" xfId="27" builtinId="8" hidden="1"/>
    <cellStyle name="Lien hypertexte" xfId="65" builtinId="8" hidden="1"/>
    <cellStyle name="Lien hypertexte" xfId="97" builtinId="8" hidden="1"/>
    <cellStyle name="Lien hypertexte" xfId="81" builtinId="8" hidden="1"/>
    <cellStyle name="Lien hypertexte" xfId="47" builtinId="8" hidden="1"/>
    <cellStyle name="Lien hypertexte" xfId="5" builtinId="8" hidden="1"/>
    <cellStyle name="Lien hypertexte" xfId="41" builtinId="8" hidden="1"/>
    <cellStyle name="Lien hypertexte" xfId="23" builtinId="8" hidden="1"/>
    <cellStyle name="Lien hypertexte" xfId="117" builtinId="8" hidden="1"/>
    <cellStyle name="Lien hypertexte" xfId="213" builtinId="8" hidden="1"/>
    <cellStyle name="Lien hypertexte" xfId="197" builtinId="8" hidden="1"/>
    <cellStyle name="Lien hypertexte" xfId="165" builtinId="8" hidden="1"/>
    <cellStyle name="Lien hypertexte" xfId="149" builtinId="8" hidden="1"/>
    <cellStyle name="Lien hypertexte" xfId="133" builtinId="8" hidden="1"/>
    <cellStyle name="Lien hypertexte" xfId="181" builtinId="8" hidden="1"/>
    <cellStyle name="Lien hypertexte" xfId="245" builtinId="8" hidden="1"/>
    <cellStyle name="Lien hypertexte" xfId="229" builtinId="8" hidden="1"/>
    <cellStyle name="Lien hypertexte" xfId="261" builtinId="8" hidden="1"/>
    <cellStyle name="Lien hypertexte" xfId="277" builtinId="8" hidden="1"/>
    <cellStyle name="Lien hypertexte" xfId="365" builtinId="8"/>
    <cellStyle name="Lien hypertexte 2" xfId="367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76" builtinId="9" hidden="1"/>
    <cellStyle name="Lien hypertexte visité" xfId="178" builtinId="9" hidden="1"/>
    <cellStyle name="Lien hypertexte visité" xfId="152" builtinId="9" hidden="1"/>
    <cellStyle name="Lien hypertexte visité" xfId="156" builtinId="9" hidden="1"/>
    <cellStyle name="Lien hypertexte visité" xfId="148" builtinId="9" hidden="1"/>
    <cellStyle name="Lien hypertexte visité" xfId="144" builtinId="9" hidden="1"/>
    <cellStyle name="Lien hypertexte visité" xfId="170" builtinId="9" hidden="1"/>
    <cellStyle name="Lien hypertexte visité" xfId="168" builtinId="9" hidden="1"/>
    <cellStyle name="Lien hypertexte visité" xfId="212" builtinId="9" hidden="1"/>
    <cellStyle name="Lien hypertexte visité" xfId="200" builtinId="9" hidden="1"/>
    <cellStyle name="Lien hypertexte visité" xfId="188" builtinId="9" hidden="1"/>
    <cellStyle name="Lien hypertexte visité" xfId="234" builtinId="9" hidden="1"/>
    <cellStyle name="Lien hypertexte visité" xfId="316" builtinId="9" hidden="1"/>
    <cellStyle name="Lien hypertexte visité" xfId="306" builtinId="9" hidden="1"/>
    <cellStyle name="Lien hypertexte visité" xfId="292" builtinId="9" hidden="1"/>
    <cellStyle name="Lien hypertexte visité" xfId="268" builtinId="9" hidden="1"/>
    <cellStyle name="Lien hypertexte visité" xfId="258" builtinId="9" hidden="1"/>
    <cellStyle name="Lien hypertexte visité" xfId="244" builtinId="9" hidden="1"/>
    <cellStyle name="Lien hypertexte visité" xfId="330" builtinId="9" hidden="1"/>
    <cellStyle name="Lien hypertexte visité" xfId="342" builtinId="9" hidden="1"/>
    <cellStyle name="Lien hypertexte visité" xfId="214" builtinId="9" hidden="1"/>
    <cellStyle name="Lien hypertexte visité" xfId="112" builtinId="9" hidden="1"/>
    <cellStyle name="Lien hypertexte visité" xfId="86" builtinId="9" hidden="1"/>
    <cellStyle name="Lien hypertexte visité" xfId="60" builtinId="9" hidden="1"/>
    <cellStyle name="Lien hypertexte visité" xfId="8" builtinId="9" hidden="1"/>
    <cellStyle name="Lien hypertexte visité" xfId="20" builtinId="9" hidden="1"/>
    <cellStyle name="Lien hypertexte visité" xfId="58" builtinId="9" hidden="1"/>
    <cellStyle name="Lien hypertexte visité" xfId="64" builtinId="9" hidden="1"/>
    <cellStyle name="Lien hypertexte visité" xfId="68" builtinId="9" hidden="1"/>
    <cellStyle name="Lien hypertexte visité" xfId="72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92" builtinId="9" hidden="1"/>
    <cellStyle name="Lien hypertexte visité" xfId="96" builtinId="9" hidden="1"/>
    <cellStyle name="Lien hypertexte visité" xfId="98" builtinId="9" hidden="1"/>
    <cellStyle name="Lien hypertexte visité" xfId="106" builtinId="9" hidden="1"/>
    <cellStyle name="Lien hypertexte visité" xfId="108" builtinId="9" hidden="1"/>
    <cellStyle name="Lien hypertexte visité" xfId="114" builtinId="9" hidden="1"/>
    <cellStyle name="Lien hypertexte visité" xfId="120" builtinId="9" hidden="1"/>
    <cellStyle name="Lien hypertexte visité" xfId="124" builtinId="9" hidden="1"/>
    <cellStyle name="Lien hypertexte visité" xfId="126" builtinId="9" hidden="1"/>
    <cellStyle name="Lien hypertexte visité" xfId="132" builtinId="9" hidden="1"/>
    <cellStyle name="Lien hypertexte visité" xfId="138" builtinId="9" hidden="1"/>
    <cellStyle name="Lien hypertexte visité" xfId="134" builtinId="9" hidden="1"/>
    <cellStyle name="Lien hypertexte visité" xfId="102" builtinId="9" hidden="1"/>
    <cellStyle name="Lien hypertexte visité" xfId="70" builtinId="9" hidden="1"/>
    <cellStyle name="Lien hypertexte visité" xfId="30" builtinId="9" hidden="1"/>
    <cellStyle name="Lien hypertexte visité" xfId="38" builtinId="9" hidden="1"/>
    <cellStyle name="Lien hypertexte visité" xfId="40" builtinId="9" hidden="1"/>
    <cellStyle name="Lien hypertexte visité" xfId="44" builtinId="9" hidden="1"/>
    <cellStyle name="Lien hypertexte visité" xfId="48" builtinId="9" hidden="1"/>
    <cellStyle name="Lien hypertexte visité" xfId="52" builtinId="9" hidden="1"/>
    <cellStyle name="Lien hypertexte visité" xfId="56" builtinId="9" hidden="1"/>
    <cellStyle name="Lien hypertexte visité" xfId="136" builtinId="9" hidden="1"/>
    <cellStyle name="Lien hypertexte visité" xfId="110" builtinId="9" hidden="1"/>
    <cellStyle name="Lien hypertexte visité" xfId="88" builtinId="9" hidden="1"/>
    <cellStyle name="Lien hypertexte visité" xfId="318" builtinId="9" hidden="1"/>
    <cellStyle name="Lien hypertexte visité" xfId="302" builtinId="9" hidden="1"/>
    <cellStyle name="Lien hypertexte visité" xfId="294" builtinId="9" hidden="1"/>
    <cellStyle name="Lien hypertexte visité" xfId="270" builtinId="9" hidden="1"/>
    <cellStyle name="Lien hypertexte visité" xfId="262" builtinId="9" hidden="1"/>
    <cellStyle name="Lien hypertexte visité" xfId="254" builtinId="9" hidden="1"/>
    <cellStyle name="Lien hypertexte visité" xfId="230" builtinId="9" hidden="1"/>
    <cellStyle name="Lien hypertexte visité" xfId="206" builtinId="9" hidden="1"/>
    <cellStyle name="Lien hypertexte visité" xfId="198" builtinId="9" hidden="1"/>
    <cellStyle name="Lien hypertexte visité" xfId="174" builtinId="9" hidden="1"/>
    <cellStyle name="Lien hypertexte visité" xfId="166" builtinId="9" hidden="1"/>
    <cellStyle name="Lien hypertexte visité" xfId="158" builtinId="9" hidden="1"/>
    <cellStyle name="Lien hypertexte visité" xfId="354" builtinId="9" hidden="1"/>
    <cellStyle name="Lien hypertexte visité" xfId="360" builtinId="9" hidden="1"/>
    <cellStyle name="Lien hypertexte visité" xfId="364" builtinId="9" hidden="1"/>
    <cellStyle name="Lien hypertexte visité" xfId="350" builtinId="9" hidden="1"/>
    <cellStyle name="Lien hypertexte visité" xfId="334" builtinId="9" hidden="1"/>
    <cellStyle name="Lien hypertexte visité" xfId="326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38" builtinId="9" hidden="1"/>
    <cellStyle name="Lien hypertexte visité" xfId="332" builtinId="9" hidden="1"/>
    <cellStyle name="Lien hypertexte visité" xfId="336" builtinId="9" hidden="1"/>
    <cellStyle name="Lien hypertexte visité" xfId="356" builtinId="9" hidden="1"/>
    <cellStyle name="Lien hypertexte visité" xfId="358" builtinId="9" hidden="1"/>
    <cellStyle name="Lien hypertexte visité" xfId="222" builtinId="9" hidden="1"/>
    <cellStyle name="Lien hypertexte visité" xfId="190" builtinId="9" hidden="1"/>
    <cellStyle name="Lien hypertexte visité" xfId="238" builtinId="9" hidden="1"/>
    <cellStyle name="Lien hypertexte visité" xfId="286" builtinId="9" hidden="1"/>
    <cellStyle name="Lien hypertexte visité" xfId="62" builtinId="9" hidden="1"/>
    <cellStyle name="Lien hypertexte visité" xfId="36" builtinId="9" hidden="1"/>
    <cellStyle name="Lien hypertexte visité" xfId="46" builtinId="9" hidden="1"/>
    <cellStyle name="Lien hypertexte visité" xfId="32" builtinId="9" hidden="1"/>
    <cellStyle name="Lien hypertexte visité" xfId="118" builtinId="9" hidden="1"/>
    <cellStyle name="Lien hypertexte visité" xfId="128" builtinId="9" hidden="1"/>
    <cellStyle name="Lien hypertexte visité" xfId="116" builtinId="9" hidden="1"/>
    <cellStyle name="Lien hypertexte visité" xfId="100" builtinId="9" hidden="1"/>
    <cellStyle name="Lien hypertexte visité" xfId="90" builtinId="9" hidden="1"/>
    <cellStyle name="Lien hypertexte visité" xfId="74" builtinId="9" hidden="1"/>
    <cellStyle name="Lien hypertexte visité" xfId="142" builtinId="9" hidden="1"/>
    <cellStyle name="Lien hypertexte visité" xfId="2" builtinId="9" hidden="1"/>
    <cellStyle name="Lien hypertexte visité" xfId="76" builtinId="9" hidden="1"/>
    <cellStyle name="Lien hypertexte visité" xfId="232" builtinId="9" hidden="1"/>
    <cellStyle name="Lien hypertexte visité" xfId="282" builtinId="9" hidden="1"/>
    <cellStyle name="Lien hypertexte visité" xfId="320" builtinId="9" hidden="1"/>
    <cellStyle name="Lien hypertexte visité" xfId="210" builtinId="9" hidden="1"/>
    <cellStyle name="Lien hypertexte visité" xfId="146" builtinId="9" hidden="1"/>
    <cellStyle name="Lien hypertexte visité" xfId="154" builtinId="9" hidden="1"/>
    <cellStyle name="Lien hypertexte visité" xfId="172" builtinId="9" hidden="1"/>
    <cellStyle name="Lien hypertexte visité" xfId="220" builtinId="9" hidden="1"/>
    <cellStyle name="Lien hypertexte visité" xfId="224" builtinId="9" hidden="1"/>
    <cellStyle name="Lien hypertexte visité" xfId="228" builtinId="9" hidden="1"/>
    <cellStyle name="Lien hypertexte visité" xfId="236" builtinId="9" hidden="1"/>
    <cellStyle name="Lien hypertexte visité" xfId="240" builtinId="9" hidden="1"/>
    <cellStyle name="Lien hypertexte visité" xfId="242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64" builtinId="9" hidden="1"/>
    <cellStyle name="Lien hypertexte visité" xfId="266" builtinId="9" hidden="1"/>
    <cellStyle name="Lien hypertexte visité" xfId="272" builtinId="9" hidden="1"/>
    <cellStyle name="Lien hypertexte visité" xfId="274" builtinId="9" hidden="1"/>
    <cellStyle name="Lien hypertexte visité" xfId="280" builtinId="9" hidden="1"/>
    <cellStyle name="Lien hypertexte visité" xfId="284" builtinId="9" hidden="1"/>
    <cellStyle name="Lien hypertexte visité" xfId="288" builtinId="9" hidden="1"/>
    <cellStyle name="Lien hypertexte visité" xfId="296" builtinId="9" hidden="1"/>
    <cellStyle name="Lien hypertexte visité" xfId="300" builtinId="9" hidden="1"/>
    <cellStyle name="Lien hypertexte visité" xfId="304" builtinId="9" hidden="1"/>
    <cellStyle name="Lien hypertexte visité" xfId="308" builtinId="9" hidden="1"/>
    <cellStyle name="Lien hypertexte visité" xfId="312" builtinId="9" hidden="1"/>
    <cellStyle name="Lien hypertexte visité" xfId="314" builtinId="9" hidden="1"/>
    <cellStyle name="Lien hypertexte visité" xfId="322" builtinId="9" hidden="1"/>
    <cellStyle name="Lien hypertexte visité" xfId="328" builtinId="9" hidden="1"/>
    <cellStyle name="Lien hypertexte visité" xfId="298" builtinId="9" hidden="1"/>
    <cellStyle name="Lien hypertexte visité" xfId="276" builtinId="9" hidden="1"/>
    <cellStyle name="Lien hypertexte visité" xfId="256" builtinId="9" hidden="1"/>
    <cellStyle name="Lien hypertexte visité" xfId="180" builtinId="9" hidden="1"/>
    <cellStyle name="Lien hypertexte visité" xfId="184" builtinId="9" hidden="1"/>
    <cellStyle name="Lien hypertexte visité" xfId="186" builtinId="9" hidden="1"/>
    <cellStyle name="Lien hypertexte visité" xfId="194" builtinId="9" hidden="1"/>
    <cellStyle name="Lien hypertexte visité" xfId="196" builtinId="9" hidden="1"/>
    <cellStyle name="Lien hypertexte visité" xfId="202" builtinId="9" hidden="1"/>
    <cellStyle name="Lien hypertexte visité" xfId="204" builtinId="9" hidden="1"/>
    <cellStyle name="Lien hypertexte visité" xfId="208" builtinId="9" hidden="1"/>
    <cellStyle name="Lien hypertexte visité" xfId="216" builtinId="9" hidden="1"/>
    <cellStyle name="Lien hypertexte visité" xfId="218" builtinId="9" hidden="1"/>
    <cellStyle name="Lien hypertexte visité" xfId="192" builtinId="9" hidden="1"/>
    <cellStyle name="Lien hypertexte visité" xfId="324" builtinId="9" hidden="1"/>
    <cellStyle name="Lien hypertexte visité" xfId="290" builtinId="9" hidden="1"/>
    <cellStyle name="Lien hypertexte visité" xfId="260" builtinId="9" hidden="1"/>
    <cellStyle name="Lien hypertexte visité" xfId="226" builtinId="9" hidden="1"/>
    <cellStyle name="Lien hypertexte visité" xfId="34" builtinId="9" hidden="1"/>
    <cellStyle name="Lien hypertexte visité" xfId="140" builtinId="9" hidden="1"/>
    <cellStyle name="Lien hypertexte visité" xfId="130" builtinId="9" hidden="1"/>
    <cellStyle name="Lien hypertexte visité" xfId="122" builtinId="9" hidden="1"/>
    <cellStyle name="Lien hypertexte visité" xfId="104" builtinId="9" hidden="1"/>
    <cellStyle name="Lien hypertexte visité" xfId="94" builtinId="9" hidden="1"/>
    <cellStyle name="Lien hypertexte visité" xfId="84" builtinId="9" hidden="1"/>
    <cellStyle name="Lien hypertexte visité" xfId="66" builtinId="9" hidden="1"/>
    <cellStyle name="Lien hypertexte visité" xfId="150" builtinId="9" hidden="1"/>
    <cellStyle name="Lien hypertexte visité" xfId="246" builtinId="9" hidden="1"/>
    <cellStyle name="Lien hypertexte visité" xfId="278" builtinId="9" hidden="1"/>
    <cellStyle name="Lien hypertexte visité" xfId="310" builtinId="9" hidden="1"/>
    <cellStyle name="Lien hypertexte visité" xfId="362" builtinId="9" hidden="1"/>
    <cellStyle name="Lien hypertexte visité" xfId="352" builtinId="9" hidden="1"/>
    <cellStyle name="Lien hypertexte visité" xfId="340" builtinId="9" hidden="1"/>
    <cellStyle name="Lien hypertexte visité" xfId="182" builtinId="9" hidden="1"/>
    <cellStyle name="Lien hypertexte visité" xfId="10" builtinId="9" hidden="1"/>
    <cellStyle name="Lien hypertexte visité" xfId="6" builtinId="9" hidden="1"/>
    <cellStyle name="Lien hypertexte visité" xfId="12" builtinId="9" hidden="1"/>
    <cellStyle name="Lien hypertexte visité" xfId="28" builtinId="9" hidden="1"/>
    <cellStyle name="Lien hypertexte visité" xfId="18" builtinId="9" hidden="1"/>
    <cellStyle name="Lien hypertexte visité" xfId="50" builtinId="9" hidden="1"/>
    <cellStyle name="Lien hypertexte visité" xfId="42" builtinId="9" hidden="1"/>
    <cellStyle name="Lien hypertexte visité" xfId="4" builtinId="9" hidden="1"/>
    <cellStyle name="Lien hypertexte visité" xfId="24" builtinId="9" hidden="1"/>
    <cellStyle name="Lien hypertexte visité" xfId="26" builtinId="9" hidden="1"/>
    <cellStyle name="Lien hypertexte visité" xfId="22" builtinId="9" hidden="1"/>
    <cellStyle name="Lien hypertexte visité" xfId="14" builtinId="9" hidden="1"/>
    <cellStyle name="Lien hypertexte visité" xfId="16" builtinId="9" hidden="1"/>
    <cellStyle name="Lien hypertexte visité" xfId="54" builtinId="9" hidden="1"/>
    <cellStyle name="Normal" xfId="0" builtinId="0"/>
    <cellStyle name="Normal 2" xfId="366"/>
    <cellStyle name="Normal 2 2" xfId="368"/>
    <cellStyle name="Normal 2 3" xfId="369"/>
  </cellStyles>
  <dxfs count="128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color rgb="FFDDEBF9"/>
      </font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color rgb="FFDDEBF9"/>
      </font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68DCD"/>
      <color rgb="FFFECECD"/>
      <color rgb="FF31AFF1"/>
      <color rgb="FF00FFFF"/>
      <color rgb="FFFFCCCC"/>
      <color rgb="FF77DA01"/>
      <color rgb="FFCCECFF"/>
      <color rgb="FFFF99CC"/>
      <color rgb="FF66FFFF"/>
      <color rgb="FFDDE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195502745439265"/>
          <c:y val="8.6243041992874553E-2"/>
          <c:w val="0.59146436296110583"/>
          <c:h val="0.83854893998999935"/>
        </c:manualLayout>
      </c:layout>
      <c:radarChart>
        <c:radarStyle val="marker"/>
        <c:varyColors val="0"/>
        <c:ser>
          <c:idx val="4"/>
          <c:order val="0"/>
          <c:tx>
            <c:strRef>
              <c:f>'Compétences évaluées'!$AQ$33</c:f>
              <c:strCache>
                <c:ptCount val="1"/>
                <c:pt idx="0">
                  <c:v>  Seuil de maîtrise</c:v>
                </c:pt>
              </c:strCache>
            </c:strRef>
          </c:tx>
          <c:spPr>
            <a:ln w="34925" cap="rnd">
              <a:solidFill>
                <a:schemeClr val="accent1">
                  <a:tint val="54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tint val="54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cat>
            <c:strRef>
              <c:f>'Compétences évaluées'!$H$39:$I$47</c:f>
              <c:strCache>
                <c:ptCount val="9"/>
                <c:pt idx="0">
                  <c:v>CC1</c:v>
                </c:pt>
                <c:pt idx="1">
                  <c:v>CC2</c:v>
                </c:pt>
                <c:pt idx="2">
                  <c:v>CC3</c:v>
                </c:pt>
                <c:pt idx="3">
                  <c:v>CC4</c:v>
                </c:pt>
                <c:pt idx="4">
                  <c:v>CC5</c:v>
                </c:pt>
                <c:pt idx="5">
                  <c:v>CC6</c:v>
                </c:pt>
                <c:pt idx="6">
                  <c:v>CC7</c:v>
                </c:pt>
                <c:pt idx="7">
                  <c:v>CC8</c:v>
                </c:pt>
                <c:pt idx="8">
                  <c:v>CC9</c:v>
                </c:pt>
              </c:strCache>
            </c:strRef>
          </c:cat>
          <c:val>
            <c:numRef>
              <c:f>'Compétences évaluées'!$AQ$39:$AQ$47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6-0D48-BA3E-6A43671A2621}"/>
            </c:ext>
          </c:extLst>
        </c:ser>
        <c:ser>
          <c:idx val="0"/>
          <c:order val="1"/>
          <c:tx>
            <c:strRef>
              <c:f>'Compétences évaluées'!$AJ$33</c:f>
              <c:strCache>
                <c:ptCount val="1"/>
                <c:pt idx="0">
                  <c:v>  Niveaux de maîtrise atteints</c:v>
                </c:pt>
              </c:strCache>
            </c:strRef>
          </c:tx>
          <c:spPr>
            <a:ln w="34925" cap="rnd">
              <a:solidFill>
                <a:schemeClr val="accent1">
                  <a:shade val="53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shade val="53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cat>
            <c:strRef>
              <c:f>'Compétences évaluées'!$H$39:$I$47</c:f>
              <c:strCache>
                <c:ptCount val="9"/>
                <c:pt idx="0">
                  <c:v>CC1</c:v>
                </c:pt>
                <c:pt idx="1">
                  <c:v>CC2</c:v>
                </c:pt>
                <c:pt idx="2">
                  <c:v>CC3</c:v>
                </c:pt>
                <c:pt idx="3">
                  <c:v>CC4</c:v>
                </c:pt>
                <c:pt idx="4">
                  <c:v>CC5</c:v>
                </c:pt>
                <c:pt idx="5">
                  <c:v>CC6</c:v>
                </c:pt>
                <c:pt idx="6">
                  <c:v>CC7</c:v>
                </c:pt>
                <c:pt idx="7">
                  <c:v>CC8</c:v>
                </c:pt>
                <c:pt idx="8">
                  <c:v>CC9</c:v>
                </c:pt>
              </c:strCache>
            </c:strRef>
          </c:cat>
          <c:val>
            <c:numRef>
              <c:f>'Compétences évaluées'!$AJ$39:$AJ$47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86-0D48-BA3E-6A43671A26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61967232"/>
        <c:axId val="262010368"/>
      </c:radarChart>
      <c:catAx>
        <c:axId val="26196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268CC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2010368"/>
        <c:crosses val="autoZero"/>
        <c:auto val="1"/>
        <c:lblAlgn val="ctr"/>
        <c:lblOffset val="100"/>
        <c:noMultiLvlLbl val="0"/>
      </c:catAx>
      <c:valAx>
        <c:axId val="262010368"/>
        <c:scaling>
          <c:orientation val="minMax"/>
          <c:max val="20"/>
        </c:scaling>
        <c:delete val="0"/>
        <c:axPos val="l"/>
        <c:majorGridlines>
          <c:spPr>
            <a:ln w="12700" cap="flat" cmpd="sng" algn="ctr">
              <a:solidFill>
                <a:srgbClr val="268CCD"/>
              </a:solidFill>
              <a:prstDash val="solid"/>
              <a:round/>
              <a:headEnd type="none"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1967232"/>
        <c:crosses val="autoZero"/>
        <c:crossBetween val="between"/>
        <c:majorUnit val="5"/>
      </c:valAx>
      <c:spPr>
        <a:noFill/>
        <a:ln w="19050" cap="rnd">
          <a:noFill/>
        </a:ln>
        <a:effectLst/>
      </c:spPr>
    </c:plotArea>
    <c:legend>
      <c:legendPos val="l"/>
      <c:layout>
        <c:manualLayout>
          <c:xMode val="edge"/>
          <c:yMode val="edge"/>
          <c:x val="3.7222398000337255E-2"/>
          <c:y val="0.4499613334609085"/>
          <c:w val="0.29531933511223046"/>
          <c:h val="0.18447811340481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Spin" dx="15" fmlaLink="$AJ$55" max="20" page="10" val="0"/>
</file>

<file path=xl/ctrlProps/ctrlProp2.xml><?xml version="1.0" encoding="utf-8"?>
<formControlPr xmlns="http://schemas.microsoft.com/office/spreadsheetml/2009/9/main" objectType="Spin" dx="15" fmlaLink="$AJ$57" max="20" page="10" val="0"/>
</file>

<file path=xl/ctrlProps/ctrlProp3.xml><?xml version="1.0" encoding="utf-8"?>
<formControlPr xmlns="http://schemas.microsoft.com/office/spreadsheetml/2009/9/main" objectType="Spin" dx="15" fmlaLink="$AJ$59" max="20" page="10" val="0"/>
</file>

<file path=xl/ctrlProps/ctrlProp4.xml><?xml version="1.0" encoding="utf-8"?>
<formControlPr xmlns="http://schemas.microsoft.com/office/spreadsheetml/2009/9/main" objectType="Spin" dx="15" fmlaLink="$AJ$61" max="20" page="10" val="0"/>
</file>

<file path=xl/ctrlProps/ctrlProp5.xml><?xml version="1.0" encoding="utf-8"?>
<formControlPr xmlns="http://schemas.microsoft.com/office/spreadsheetml/2009/9/main" objectType="Spin" dx="15" fmlaLink="$AJ$67" max="20" page="10" val="0"/>
</file>

<file path=xl/ctrlProps/ctrlProp6.xml><?xml version="1.0" encoding="utf-8"?>
<formControlPr xmlns="http://schemas.microsoft.com/office/spreadsheetml/2009/9/main" objectType="Spin" dx="15" fmlaLink="$AJ$69" max="20" page="10" val="0"/>
</file>

<file path=xl/ctrlProps/ctrlProp7.xml><?xml version="1.0" encoding="utf-8"?>
<formControlPr xmlns="http://schemas.microsoft.com/office/spreadsheetml/2009/9/main" objectType="Spin" dx="15" fmlaLink="$AJ$71" max="20" page="10" val="0"/>
</file>

<file path=xl/ctrlProps/ctrlProp8.xml><?xml version="1.0" encoding="utf-8"?>
<formControlPr xmlns="http://schemas.microsoft.com/office/spreadsheetml/2009/9/main" objectType="Spin" dx="15" fmlaLink="$AJ$99" max="20" page="10" val="0"/>
</file>

<file path=xl/ctrlProps/ctrlProp9.xml><?xml version="1.0" encoding="utf-8"?>
<formControlPr xmlns="http://schemas.microsoft.com/office/spreadsheetml/2009/9/main" objectType="Spin" dx="15" fmlaLink="$AJ$83" max="20" page="10" val="0"/>
</file>

<file path=xl/ctrlProps/ctrlProp10.xml><?xml version="1.0" encoding="utf-8"?>
<formControlPr xmlns="http://schemas.microsoft.com/office/spreadsheetml/2009/9/main" objectType="Spin" dx="15" fmlaLink="$AJ$85" max="20" page="10" val="0"/>
</file>

<file path=xl/ctrlProps/ctrlProp11.xml><?xml version="1.0" encoding="utf-8"?>
<formControlPr xmlns="http://schemas.microsoft.com/office/spreadsheetml/2009/9/main" objectType="Spin" dx="15" fmlaLink="$AJ$103" max="20" page="10" val="0"/>
</file>

<file path=xl/ctrlProps/ctrlProp12.xml><?xml version="1.0" encoding="utf-8"?>
<formControlPr xmlns="http://schemas.microsoft.com/office/spreadsheetml/2009/9/main" objectType="Spin" dx="15" fmlaLink="$AJ$116" max="20" page="10" val="0"/>
</file>

<file path=xl/ctrlProps/ctrlProp13.xml><?xml version="1.0" encoding="utf-8"?>
<formControlPr xmlns="http://schemas.microsoft.com/office/spreadsheetml/2009/9/main" objectType="Spin" dx="15" fmlaLink="$AJ$122" max="20" page="10" val="0"/>
</file>

<file path=xl/ctrlProps/ctrlProp14.xml><?xml version="1.0" encoding="utf-8"?>
<formControlPr xmlns="http://schemas.microsoft.com/office/spreadsheetml/2009/9/main" objectType="Spin" dx="15" fmlaLink="$AJ$91" max="20" page="10" val="0"/>
</file>

<file path=xl/ctrlProps/ctrlProp15.xml><?xml version="1.0" encoding="utf-8"?>
<formControlPr xmlns="http://schemas.microsoft.com/office/spreadsheetml/2009/9/main" objectType="Spin" dx="15" fmlaLink="$AJ$93" max="20" page="10" val="0"/>
</file>

<file path=xl/ctrlProps/ctrlProp16.xml><?xml version="1.0" encoding="utf-8"?>
<formControlPr xmlns="http://schemas.microsoft.com/office/spreadsheetml/2009/9/main" objectType="Spin" dx="15" fmlaLink="$AJ$101" max="20" page="10" val="0"/>
</file>

<file path=xl/ctrlProps/ctrlProp17.xml><?xml version="1.0" encoding="utf-8"?>
<formControlPr xmlns="http://schemas.microsoft.com/office/spreadsheetml/2009/9/main" objectType="Spin" dx="15" fmlaLink="$AJ$73" max="20" page="10" val="0"/>
</file>

<file path=xl/ctrlProps/ctrlProp18.xml><?xml version="1.0" encoding="utf-8"?>
<formControlPr xmlns="http://schemas.microsoft.com/office/spreadsheetml/2009/9/main" objectType="Spin" dx="15" fmlaLink="$AJ$75" max="20" page="10" val="0"/>
</file>

<file path=xl/ctrlProps/ctrlProp19.xml><?xml version="1.0" encoding="utf-8"?>
<formControlPr xmlns="http://schemas.microsoft.com/office/spreadsheetml/2009/9/main" objectType="Spin" dx="15" fmlaLink="$AJ$77" max="20" page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emf"/><Relationship Id="rId7" Type="http://schemas.microsoft.com/office/2011/relationships/webextension" Target="../webextensions/webextension2.xm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11/relationships/webextension" Target="../webextensions/webextension1.xml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microsoft.com/office/2011/relationships/webextension" Target="../webextensions/webextension3.xml"/><Relationship Id="rId5" Type="http://schemas.openxmlformats.org/officeDocument/2006/relationships/image" Target="../media/image4.jp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67438</xdr:colOff>
      <xdr:row>128</xdr:row>
      <xdr:rowOff>203142</xdr:rowOff>
    </xdr:from>
    <xdr:to>
      <xdr:col>42</xdr:col>
      <xdr:colOff>469149</xdr:colOff>
      <xdr:row>131</xdr:row>
      <xdr:rowOff>84869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6776020" y="32858306"/>
          <a:ext cx="1510074" cy="768418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3</xdr:col>
      <xdr:colOff>167428</xdr:colOff>
      <xdr:row>126</xdr:row>
      <xdr:rowOff>69048</xdr:rowOff>
    </xdr:from>
    <xdr:to>
      <xdr:col>6</xdr:col>
      <xdr:colOff>40504</xdr:colOff>
      <xdr:row>128</xdr:row>
      <xdr:rowOff>3834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555355" y="32003775"/>
          <a:ext cx="1203113" cy="140769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54</xdr:row>
          <xdr:rowOff>47625</xdr:rowOff>
        </xdr:from>
        <xdr:to>
          <xdr:col>29</xdr:col>
          <xdr:colOff>371475</xdr:colOff>
          <xdr:row>54</xdr:row>
          <xdr:rowOff>276225</xdr:rowOff>
        </xdr:to>
        <xdr:sp macro="" textlink="">
          <xdr:nvSpPr>
            <xdr:cNvPr id="30721" name="Spinner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56</xdr:row>
          <xdr:rowOff>38100</xdr:rowOff>
        </xdr:from>
        <xdr:to>
          <xdr:col>29</xdr:col>
          <xdr:colOff>381000</xdr:colOff>
          <xdr:row>56</xdr:row>
          <xdr:rowOff>257175</xdr:rowOff>
        </xdr:to>
        <xdr:sp macro="" textlink="">
          <xdr:nvSpPr>
            <xdr:cNvPr id="30722" name="Spinner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58</xdr:row>
          <xdr:rowOff>47625</xdr:rowOff>
        </xdr:from>
        <xdr:to>
          <xdr:col>29</xdr:col>
          <xdr:colOff>381000</xdr:colOff>
          <xdr:row>58</xdr:row>
          <xdr:rowOff>276225</xdr:rowOff>
        </xdr:to>
        <xdr:sp macro="" textlink="">
          <xdr:nvSpPr>
            <xdr:cNvPr id="30723" name="Spinner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60</xdr:row>
          <xdr:rowOff>47625</xdr:rowOff>
        </xdr:from>
        <xdr:to>
          <xdr:col>29</xdr:col>
          <xdr:colOff>381000</xdr:colOff>
          <xdr:row>60</xdr:row>
          <xdr:rowOff>276225</xdr:rowOff>
        </xdr:to>
        <xdr:sp macro="" textlink="">
          <xdr:nvSpPr>
            <xdr:cNvPr id="30724" name="Spinner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66</xdr:row>
          <xdr:rowOff>38100</xdr:rowOff>
        </xdr:from>
        <xdr:to>
          <xdr:col>29</xdr:col>
          <xdr:colOff>390525</xdr:colOff>
          <xdr:row>66</xdr:row>
          <xdr:rowOff>238125</xdr:rowOff>
        </xdr:to>
        <xdr:sp macro="" textlink="">
          <xdr:nvSpPr>
            <xdr:cNvPr id="30726" name="Spinner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68</xdr:row>
          <xdr:rowOff>38100</xdr:rowOff>
        </xdr:from>
        <xdr:to>
          <xdr:col>29</xdr:col>
          <xdr:colOff>390525</xdr:colOff>
          <xdr:row>68</xdr:row>
          <xdr:rowOff>257175</xdr:rowOff>
        </xdr:to>
        <xdr:sp macro="" textlink="">
          <xdr:nvSpPr>
            <xdr:cNvPr id="30727" name="Spinner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70</xdr:row>
          <xdr:rowOff>38100</xdr:rowOff>
        </xdr:from>
        <xdr:to>
          <xdr:col>29</xdr:col>
          <xdr:colOff>390525</xdr:colOff>
          <xdr:row>70</xdr:row>
          <xdr:rowOff>276225</xdr:rowOff>
        </xdr:to>
        <xdr:sp macro="" textlink="">
          <xdr:nvSpPr>
            <xdr:cNvPr id="30728" name="Spinner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98</xdr:row>
          <xdr:rowOff>38100</xdr:rowOff>
        </xdr:from>
        <xdr:to>
          <xdr:col>29</xdr:col>
          <xdr:colOff>390525</xdr:colOff>
          <xdr:row>98</xdr:row>
          <xdr:rowOff>276225</xdr:rowOff>
        </xdr:to>
        <xdr:sp macro="" textlink="">
          <xdr:nvSpPr>
            <xdr:cNvPr id="30733" name="Spinner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148590</xdr:colOff>
      <xdr:row>6</xdr:row>
      <xdr:rowOff>33655</xdr:rowOff>
    </xdr:to>
    <xdr:pic>
      <xdr:nvPicPr>
        <xdr:cNvPr id="33" name="Image 32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85875" cy="1226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206376</xdr:colOff>
      <xdr:row>19</xdr:row>
      <xdr:rowOff>63501</xdr:rowOff>
    </xdr:from>
    <xdr:to>
      <xdr:col>36</xdr:col>
      <xdr:colOff>41391</xdr:colOff>
      <xdr:row>30</xdr:row>
      <xdr:rowOff>263526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03251" y="5381626"/>
          <a:ext cx="3619500" cy="3619500"/>
        </a:xfrm>
        <a:prstGeom prst="rect">
          <a:avLst/>
        </a:prstGeom>
      </xdr:spPr>
    </xdr:pic>
    <xdr:clientData/>
  </xdr:twoCellAnchor>
  <xdr:twoCellAnchor>
    <xdr:from>
      <xdr:col>30</xdr:col>
      <xdr:colOff>95250</xdr:colOff>
      <xdr:row>40</xdr:row>
      <xdr:rowOff>95251</xdr:rowOff>
    </xdr:from>
    <xdr:to>
      <xdr:col>33</xdr:col>
      <xdr:colOff>603250</xdr:colOff>
      <xdr:row>45</xdr:row>
      <xdr:rowOff>417286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36" name="Complément 35" title="Mini Calendar and Date Picker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5"/>
            </a:graphicData>
          </a:graphic>
        </xdr:graphicFrame>
      </mc:Choice>
      <mc:Fallback>
        <xdr:pic>
          <xdr:nvPicPr>
            <xdr:cNvPr id="36" name="Complément 35" title="Mini Calendar and Date Picker">
              <a:extLst>
                <a:ext uri="{FF2B5EF4-FFF2-40B4-BE49-F238E27FC236}">
                  <a16:creationId xmlns:a16="http://schemas.microsoft.com/office/drawing/2014/main" xmlns="" id="{00000000-0008-0000-0000-00002400000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  <xdr:twoCellAnchor>
    <xdr:from>
      <xdr:col>21</xdr:col>
      <xdr:colOff>62333</xdr:colOff>
      <xdr:row>125</xdr:row>
      <xdr:rowOff>46992</xdr:rowOff>
    </xdr:from>
    <xdr:to>
      <xdr:col>25</xdr:col>
      <xdr:colOff>335914</xdr:colOff>
      <xdr:row>130</xdr:row>
      <xdr:rowOff>206830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39" name="Complément 38" title="Mini Calendar and Date Picker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7"/>
            </a:graphicData>
          </a:graphic>
        </xdr:graphicFrame>
      </mc:Choice>
      <mc:Fallback>
        <xdr:pic>
          <xdr:nvPicPr>
            <xdr:cNvPr id="39" name="Complément 38" title="Mini Calendar and Date Picker">
              <a:extLst>
                <a:ext uri="{FF2B5EF4-FFF2-40B4-BE49-F238E27FC236}">
                  <a16:creationId xmlns:a16="http://schemas.microsoft.com/office/drawing/2014/main" xmlns="" id="{00000000-0008-0000-0000-00002700000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82</xdr:row>
          <xdr:rowOff>38100</xdr:rowOff>
        </xdr:from>
        <xdr:to>
          <xdr:col>29</xdr:col>
          <xdr:colOff>390525</xdr:colOff>
          <xdr:row>82</xdr:row>
          <xdr:rowOff>276225</xdr:rowOff>
        </xdr:to>
        <xdr:sp macro="" textlink="">
          <xdr:nvSpPr>
            <xdr:cNvPr id="30758" name="Spinner 38" hidden="1">
              <a:extLst>
                <a:ext uri="{63B3BB69-23CF-44E3-9099-C40C66FF867C}">
                  <a14:compatExt spid="_x0000_s30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84</xdr:row>
          <xdr:rowOff>38100</xdr:rowOff>
        </xdr:from>
        <xdr:to>
          <xdr:col>29</xdr:col>
          <xdr:colOff>390525</xdr:colOff>
          <xdr:row>84</xdr:row>
          <xdr:rowOff>276225</xdr:rowOff>
        </xdr:to>
        <xdr:sp macro="" textlink="">
          <xdr:nvSpPr>
            <xdr:cNvPr id="30759" name="Spinner 39" hidden="1">
              <a:extLst>
                <a:ext uri="{63B3BB69-23CF-44E3-9099-C40C66FF867C}">
                  <a14:compatExt spid="_x0000_s30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102</xdr:row>
          <xdr:rowOff>38100</xdr:rowOff>
        </xdr:from>
        <xdr:to>
          <xdr:col>29</xdr:col>
          <xdr:colOff>390525</xdr:colOff>
          <xdr:row>102</xdr:row>
          <xdr:rowOff>276225</xdr:rowOff>
        </xdr:to>
        <xdr:sp macro="" textlink="">
          <xdr:nvSpPr>
            <xdr:cNvPr id="30770" name="Spinner 50" hidden="1">
              <a:extLst>
                <a:ext uri="{63B3BB69-23CF-44E3-9099-C40C66FF867C}">
                  <a14:compatExt spid="_x0000_s30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115</xdr:row>
          <xdr:rowOff>47625</xdr:rowOff>
        </xdr:from>
        <xdr:to>
          <xdr:col>29</xdr:col>
          <xdr:colOff>371475</xdr:colOff>
          <xdr:row>115</xdr:row>
          <xdr:rowOff>276225</xdr:rowOff>
        </xdr:to>
        <xdr:sp macro="" textlink="">
          <xdr:nvSpPr>
            <xdr:cNvPr id="30788" name="Spinner 68" hidden="1">
              <a:extLst>
                <a:ext uri="{63B3BB69-23CF-44E3-9099-C40C66FF867C}">
                  <a14:compatExt spid="_x0000_s30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121</xdr:row>
          <xdr:rowOff>47625</xdr:rowOff>
        </xdr:from>
        <xdr:to>
          <xdr:col>29</xdr:col>
          <xdr:colOff>371475</xdr:colOff>
          <xdr:row>121</xdr:row>
          <xdr:rowOff>276225</xdr:rowOff>
        </xdr:to>
        <xdr:sp macro="" textlink="">
          <xdr:nvSpPr>
            <xdr:cNvPr id="30798" name="Spinner 78" hidden="1">
              <a:extLst>
                <a:ext uri="{63B3BB69-23CF-44E3-9099-C40C66FF867C}">
                  <a14:compatExt spid="_x0000_s30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90</xdr:row>
          <xdr:rowOff>38100</xdr:rowOff>
        </xdr:from>
        <xdr:to>
          <xdr:col>29</xdr:col>
          <xdr:colOff>390525</xdr:colOff>
          <xdr:row>90</xdr:row>
          <xdr:rowOff>276225</xdr:rowOff>
        </xdr:to>
        <xdr:sp macro="" textlink="">
          <xdr:nvSpPr>
            <xdr:cNvPr id="30800" name="Spinner 80" hidden="1">
              <a:extLst>
                <a:ext uri="{63B3BB69-23CF-44E3-9099-C40C66FF867C}">
                  <a14:compatExt spid="_x0000_s30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92</xdr:row>
          <xdr:rowOff>38100</xdr:rowOff>
        </xdr:from>
        <xdr:to>
          <xdr:col>29</xdr:col>
          <xdr:colOff>390525</xdr:colOff>
          <xdr:row>92</xdr:row>
          <xdr:rowOff>276225</xdr:rowOff>
        </xdr:to>
        <xdr:sp macro="" textlink="">
          <xdr:nvSpPr>
            <xdr:cNvPr id="30801" name="Spinner 81" hidden="1">
              <a:extLst>
                <a:ext uri="{63B3BB69-23CF-44E3-9099-C40C66FF867C}">
                  <a14:compatExt spid="_x0000_s30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100</xdr:row>
          <xdr:rowOff>38100</xdr:rowOff>
        </xdr:from>
        <xdr:to>
          <xdr:col>29</xdr:col>
          <xdr:colOff>390525</xdr:colOff>
          <xdr:row>100</xdr:row>
          <xdr:rowOff>276225</xdr:rowOff>
        </xdr:to>
        <xdr:sp macro="" textlink="">
          <xdr:nvSpPr>
            <xdr:cNvPr id="30808" name="Spinner 88" hidden="1">
              <a:extLst>
                <a:ext uri="{63B3BB69-23CF-44E3-9099-C40C66FF867C}">
                  <a14:compatExt spid="_x0000_s30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72</xdr:row>
          <xdr:rowOff>38100</xdr:rowOff>
        </xdr:from>
        <xdr:to>
          <xdr:col>29</xdr:col>
          <xdr:colOff>390525</xdr:colOff>
          <xdr:row>72</xdr:row>
          <xdr:rowOff>238125</xdr:rowOff>
        </xdr:to>
        <xdr:sp macro="" textlink="">
          <xdr:nvSpPr>
            <xdr:cNvPr id="30810" name="Spinner 90" hidden="1">
              <a:extLst>
                <a:ext uri="{63B3BB69-23CF-44E3-9099-C40C66FF867C}">
                  <a14:compatExt spid="_x0000_s30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74</xdr:row>
          <xdr:rowOff>38100</xdr:rowOff>
        </xdr:from>
        <xdr:to>
          <xdr:col>29</xdr:col>
          <xdr:colOff>390525</xdr:colOff>
          <xdr:row>74</xdr:row>
          <xdr:rowOff>257175</xdr:rowOff>
        </xdr:to>
        <xdr:sp macro="" textlink="">
          <xdr:nvSpPr>
            <xdr:cNvPr id="30811" name="Spinner 91" hidden="1">
              <a:extLst>
                <a:ext uri="{63B3BB69-23CF-44E3-9099-C40C66FF867C}">
                  <a14:compatExt spid="_x0000_s30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76</xdr:row>
          <xdr:rowOff>38100</xdr:rowOff>
        </xdr:from>
        <xdr:to>
          <xdr:col>29</xdr:col>
          <xdr:colOff>390525</xdr:colOff>
          <xdr:row>76</xdr:row>
          <xdr:rowOff>276225</xdr:rowOff>
        </xdr:to>
        <xdr:sp macro="" textlink="">
          <xdr:nvSpPr>
            <xdr:cNvPr id="30812" name="Spinner 92" hidden="1">
              <a:extLst>
                <a:ext uri="{63B3BB69-23CF-44E3-9099-C40C66FF867C}">
                  <a14:compatExt spid="_x0000_s30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603957</xdr:colOff>
      <xdr:row>71</xdr:row>
      <xdr:rowOff>228599</xdr:rowOff>
    </xdr:from>
    <xdr:to>
      <xdr:col>41</xdr:col>
      <xdr:colOff>193505</xdr:colOff>
      <xdr:row>74</xdr:row>
      <xdr:rowOff>78122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7894100" y="36750170"/>
          <a:ext cx="1748548" cy="665952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3</xdr:col>
      <xdr:colOff>16932</xdr:colOff>
      <xdr:row>68</xdr:row>
      <xdr:rowOff>170543</xdr:rowOff>
    </xdr:from>
    <xdr:to>
      <xdr:col>6</xdr:col>
      <xdr:colOff>2903</xdr:colOff>
      <xdr:row>72</xdr:row>
      <xdr:rowOff>37833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470503" y="35803114"/>
          <a:ext cx="1522111" cy="16195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148590</xdr:colOff>
      <xdr:row>6</xdr:row>
      <xdr:rowOff>33655</xdr:rowOff>
    </xdr:to>
    <xdr:pic>
      <xdr:nvPicPr>
        <xdr:cNvPr id="33" name="Image 32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85875" cy="12268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216955</xdr:colOff>
      <xdr:row>29</xdr:row>
      <xdr:rowOff>1</xdr:rowOff>
    </xdr:from>
    <xdr:to>
      <xdr:col>35</xdr:col>
      <xdr:colOff>184452</xdr:colOff>
      <xdr:row>30</xdr:row>
      <xdr:rowOff>3803651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30</xdr:col>
      <xdr:colOff>180396</xdr:colOff>
      <xdr:row>17</xdr:row>
      <xdr:rowOff>65404</xdr:rowOff>
    </xdr:from>
    <xdr:to>
      <xdr:col>32</xdr:col>
      <xdr:colOff>525202</xdr:colOff>
      <xdr:row>23</xdr:row>
      <xdr:rowOff>187233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63341" y="4748240"/>
          <a:ext cx="1562100" cy="1756666"/>
        </a:xfrm>
        <a:prstGeom prst="rect">
          <a:avLst/>
        </a:prstGeom>
      </xdr:spPr>
    </xdr:pic>
    <xdr:clientData/>
  </xdr:twoCellAnchor>
  <xdr:twoCellAnchor>
    <xdr:from>
      <xdr:col>17</xdr:col>
      <xdr:colOff>181430</xdr:colOff>
      <xdr:row>66</xdr:row>
      <xdr:rowOff>163287</xdr:rowOff>
    </xdr:from>
    <xdr:to>
      <xdr:col>21</xdr:col>
      <xdr:colOff>344715</xdr:colOff>
      <xdr:row>71</xdr:row>
      <xdr:rowOff>326572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40" name="Complément 39" title="Mini Calendar and Date Picker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6"/>
            </a:graphicData>
          </a:graphic>
        </xdr:graphicFrame>
      </mc:Choice>
      <mc:Fallback>
        <xdr:pic>
          <xdr:nvPicPr>
            <xdr:cNvPr id="40" name="Complément 39" title="Mini Calendar and Date Picker">
              <a:extLst>
                <a:ext uri="{FF2B5EF4-FFF2-40B4-BE49-F238E27FC236}">
                  <a16:creationId xmlns:a16="http://schemas.microsoft.com/office/drawing/2014/main" xmlns="" id="{00000000-0008-0000-0100-00002800000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webextensions/_rels/webextension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webextensions/webextension1.xml><?xml version="1.0" encoding="utf-8"?>
<we:webextension xmlns:we="http://schemas.microsoft.com/office/webextensions/webextension/2010/11" id="{00000000-0008-0000-0000-000024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00000000-0008-0000-0000-000027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ebextensions/webextension3.xml><?xml version="1.0" encoding="utf-8"?>
<we:webextension xmlns:we="http://schemas.microsoft.com/office/webextensions/webextension/2010/11" id="{00000000-0008-0000-0100-000028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B050"/>
    <pageSetUpPr fitToPage="1"/>
  </sheetPr>
  <dimension ref="A1:CF1048012"/>
  <sheetViews>
    <sheetView showGridLines="0" tabSelected="1" zoomScale="55" zoomScaleNormal="55" workbookViewId="0">
      <selection activeCell="L24" sqref="L24:U24"/>
    </sheetView>
  </sheetViews>
  <sheetFormatPr baseColWidth="10" defaultColWidth="10.85546875" defaultRowHeight="15"/>
  <cols>
    <col min="1" max="1" width="1.7109375" style="14" customWidth="1"/>
    <col min="2" max="2" width="2.42578125" style="14" customWidth="1"/>
    <col min="3" max="3" width="1.7109375" style="14" customWidth="1"/>
    <col min="4" max="4" width="10.85546875" style="15" customWidth="1"/>
    <col min="5" max="5" width="7.42578125" style="14" customWidth="1"/>
    <col min="6" max="6" width="1.7109375" style="14" customWidth="1"/>
    <col min="7" max="7" width="5" style="14" customWidth="1"/>
    <col min="8" max="8" width="7.140625" style="14" customWidth="1"/>
    <col min="9" max="9" width="5.85546875" style="14" customWidth="1"/>
    <col min="10" max="10" width="1.42578125" style="14" customWidth="1"/>
    <col min="11" max="14" width="5.85546875" style="14" customWidth="1"/>
    <col min="15" max="15" width="16.7109375" style="14" customWidth="1"/>
    <col min="16" max="20" width="5.85546875" style="14" customWidth="1"/>
    <col min="21" max="21" width="9.140625" style="14" customWidth="1"/>
    <col min="22" max="22" width="6.7109375" style="14" customWidth="1"/>
    <col min="23" max="23" width="5.85546875" style="14" customWidth="1"/>
    <col min="24" max="24" width="8.28515625" style="14" customWidth="1"/>
    <col min="25" max="26" width="5.85546875" style="14" customWidth="1"/>
    <col min="27" max="27" width="10.85546875" style="14" customWidth="1"/>
    <col min="28" max="28" width="1.7109375" style="14" customWidth="1"/>
    <col min="29" max="29" width="10" style="14" customWidth="1"/>
    <col min="30" max="30" width="5.85546875" style="14" customWidth="1"/>
    <col min="31" max="31" width="10.140625" style="14" customWidth="1"/>
    <col min="32" max="33" width="8.28515625" style="14" customWidth="1"/>
    <col min="34" max="34" width="9.42578125" style="14" customWidth="1"/>
    <col min="35" max="35" width="1.7109375" style="14" customWidth="1"/>
    <col min="36" max="36" width="11.7109375" style="14" customWidth="1"/>
    <col min="37" max="37" width="5" style="14" customWidth="1"/>
    <col min="38" max="38" width="8.28515625" style="14" customWidth="1"/>
    <col min="39" max="39" width="3.28515625" style="14" customWidth="1"/>
    <col min="40" max="41" width="1.7109375" style="14" customWidth="1"/>
    <col min="42" max="42" width="13.28515625" style="14" customWidth="1"/>
    <col min="43" max="43" width="10" style="14" customWidth="1"/>
    <col min="44" max="44" width="3.28515625" style="14" customWidth="1"/>
    <col min="45" max="45" width="1.7109375" style="14" customWidth="1"/>
    <col min="46" max="47" width="2.42578125" style="14" customWidth="1"/>
    <col min="48" max="48" width="5" style="17" customWidth="1"/>
    <col min="49" max="49" width="41" style="17" customWidth="1"/>
    <col min="50" max="50" width="43.85546875" style="17" customWidth="1"/>
    <col min="51" max="51" width="12.7109375" style="17" customWidth="1"/>
    <col min="52" max="52" width="28.85546875" style="17" customWidth="1"/>
    <col min="53" max="53" width="14.140625" style="17" customWidth="1"/>
    <col min="54" max="54" width="5" style="17" customWidth="1"/>
    <col min="55" max="55" width="39.140625" style="17" customWidth="1"/>
    <col min="56" max="56" width="5" style="17" customWidth="1"/>
    <col min="57" max="57" width="89.28515625" style="17" customWidth="1"/>
    <col min="58" max="58" width="10.85546875" style="17" customWidth="1"/>
    <col min="59" max="59" width="136.28515625" style="17" customWidth="1"/>
    <col min="60" max="60" width="10.85546875" style="17" customWidth="1"/>
    <col min="61" max="61" width="15.28515625" style="17" customWidth="1"/>
    <col min="62" max="84" width="10.85546875" style="17"/>
    <col min="85" max="16384" width="10.85546875" style="14"/>
  </cols>
  <sheetData>
    <row r="1" spans="2:84" ht="9.9499999999999993" customHeight="1"/>
    <row r="2" spans="2:84" ht="15" customHeight="1">
      <c r="B2" s="18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21"/>
    </row>
    <row r="3" spans="2:84" ht="9.9499999999999993" customHeight="1">
      <c r="B3" s="22"/>
      <c r="C3" s="40"/>
      <c r="D3" s="41"/>
      <c r="E3" s="40"/>
      <c r="F3" s="101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209"/>
      <c r="AQ3" s="103"/>
      <c r="AR3" s="103"/>
      <c r="AS3" s="103"/>
      <c r="AT3" s="23"/>
    </row>
    <row r="4" spans="2:84" ht="9.9499999999999993" customHeight="1">
      <c r="B4" s="22"/>
      <c r="C4" s="40"/>
      <c r="D4" s="41"/>
      <c r="E4" s="40"/>
      <c r="F4" s="101"/>
      <c r="G4" s="101"/>
      <c r="H4" s="102"/>
      <c r="I4" s="102"/>
      <c r="J4" s="102"/>
      <c r="K4" s="102"/>
      <c r="L4" s="102"/>
      <c r="M4" s="40"/>
      <c r="N4" s="40"/>
      <c r="O4" s="40"/>
      <c r="P4" s="40"/>
      <c r="Q4" s="40"/>
      <c r="R4" s="40"/>
      <c r="S4" s="40"/>
      <c r="T4" s="40"/>
      <c r="U4" s="101"/>
      <c r="V4" s="101"/>
      <c r="W4" s="102"/>
      <c r="X4" s="102"/>
      <c r="Y4" s="102"/>
      <c r="Z4" s="102"/>
      <c r="AA4" s="101"/>
      <c r="AB4" s="101"/>
      <c r="AC4" s="101"/>
      <c r="AD4" s="101"/>
      <c r="AE4" s="102"/>
      <c r="AF4" s="102"/>
      <c r="AG4" s="102"/>
      <c r="AH4" s="102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103"/>
      <c r="AT4" s="23"/>
    </row>
    <row r="5" spans="2:84" ht="50.1" customHeight="1">
      <c r="B5" s="22"/>
      <c r="C5" s="40"/>
      <c r="D5" s="41"/>
      <c r="E5" s="40"/>
      <c r="F5" s="101"/>
      <c r="G5" s="101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40"/>
      <c r="AR5" s="40"/>
      <c r="AS5" s="40"/>
      <c r="AT5" s="23"/>
    </row>
    <row r="6" spans="2:84" ht="9.9499999999999993" customHeight="1">
      <c r="B6" s="22"/>
      <c r="C6" s="40"/>
      <c r="D6" s="106"/>
      <c r="E6" s="104"/>
      <c r="F6" s="40"/>
      <c r="G6" s="40"/>
      <c r="H6" s="40"/>
      <c r="I6" s="40"/>
      <c r="J6" s="40"/>
      <c r="K6" s="40"/>
      <c r="L6" s="40"/>
      <c r="M6" s="40"/>
      <c r="N6" s="40"/>
      <c r="O6" s="217"/>
      <c r="P6" s="217"/>
      <c r="Q6" s="217"/>
      <c r="R6" s="217"/>
      <c r="S6" s="216"/>
      <c r="T6" s="216"/>
      <c r="U6" s="216"/>
      <c r="V6" s="216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2"/>
      <c r="AN6" s="52"/>
      <c r="AO6" s="52"/>
      <c r="AP6" s="52"/>
      <c r="AQ6" s="40"/>
      <c r="AR6" s="40"/>
      <c r="AS6" s="40"/>
      <c r="AT6" s="23"/>
      <c r="AU6" s="25"/>
    </row>
    <row r="7" spans="2:84" s="26" customFormat="1" ht="60" customHeight="1">
      <c r="B7" s="570" t="s">
        <v>34</v>
      </c>
      <c r="C7" s="571"/>
      <c r="D7" s="571"/>
      <c r="E7" s="571"/>
      <c r="F7" s="107"/>
      <c r="G7" s="108"/>
      <c r="H7" s="572" t="s">
        <v>183</v>
      </c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143"/>
      <c r="W7" s="144" t="s">
        <v>5</v>
      </c>
      <c r="Y7" s="572" t="s">
        <v>116</v>
      </c>
      <c r="Z7" s="572"/>
      <c r="AA7" s="572"/>
      <c r="AB7" s="572"/>
      <c r="AC7" s="572"/>
      <c r="AD7" s="572"/>
      <c r="AE7" s="572"/>
      <c r="AF7" s="572"/>
      <c r="AG7" s="572"/>
      <c r="AH7" s="572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107"/>
      <c r="AT7" s="2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</row>
    <row r="8" spans="2:84" ht="29.1" customHeight="1">
      <c r="B8" s="28"/>
      <c r="C8" s="109"/>
      <c r="D8" s="110"/>
      <c r="E8" s="109"/>
      <c r="F8" s="109"/>
      <c r="G8" s="528" t="s">
        <v>113</v>
      </c>
      <c r="H8" s="528"/>
      <c r="I8" s="528"/>
      <c r="J8" s="528"/>
      <c r="K8" s="528"/>
      <c r="L8" s="528"/>
      <c r="M8" s="528"/>
      <c r="N8" s="528"/>
      <c r="O8" s="210" t="s">
        <v>96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1"/>
      <c r="AB8" s="111"/>
      <c r="AC8" s="111"/>
      <c r="AD8" s="111"/>
      <c r="AE8" s="111"/>
      <c r="AF8" s="111"/>
      <c r="AG8" s="111"/>
      <c r="AH8" s="111"/>
      <c r="AI8" s="111"/>
      <c r="AJ8" s="112"/>
      <c r="AK8" s="113"/>
      <c r="AL8" s="113"/>
      <c r="AM8" s="113"/>
      <c r="AN8" s="113"/>
      <c r="AO8" s="113"/>
      <c r="AP8" s="113"/>
      <c r="AQ8" s="113"/>
      <c r="AR8" s="113"/>
      <c r="AS8" s="113"/>
      <c r="AT8" s="29"/>
    </row>
    <row r="9" spans="2:84" ht="5.0999999999999996" customHeight="1" thickBot="1">
      <c r="B9" s="22"/>
      <c r="C9" s="40"/>
      <c r="D9" s="41"/>
      <c r="E9" s="40"/>
      <c r="F9" s="40"/>
      <c r="G9" s="2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30"/>
    </row>
    <row r="10" spans="2:84" ht="12" customHeight="1" thickTop="1">
      <c r="B10" s="22"/>
      <c r="C10" s="40"/>
      <c r="D10" s="41"/>
      <c r="E10" s="40"/>
      <c r="F10" s="40"/>
      <c r="G10" s="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1"/>
      <c r="AK10" s="32"/>
      <c r="AL10" s="33"/>
      <c r="AM10" s="34"/>
      <c r="AN10" s="35"/>
      <c r="AO10" s="36"/>
      <c r="AP10" s="350"/>
      <c r="AQ10" s="35"/>
      <c r="AR10" s="37"/>
      <c r="AS10" s="42"/>
      <c r="AT10" s="38"/>
    </row>
    <row r="11" spans="2:84" s="40" customFormat="1" ht="12" customHeight="1">
      <c r="B11" s="22"/>
      <c r="D11" s="41"/>
      <c r="G11" s="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3"/>
      <c r="AL11" s="43"/>
      <c r="AM11" s="43"/>
      <c r="AN11" s="2"/>
      <c r="AO11" s="44"/>
      <c r="AP11" s="44"/>
      <c r="AQ11" s="2"/>
      <c r="AR11" s="44"/>
      <c r="AS11" s="42"/>
      <c r="AT11" s="38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</row>
    <row r="12" spans="2:84" ht="24.95" customHeight="1">
      <c r="B12" s="22"/>
      <c r="C12" s="40"/>
      <c r="D12" s="41"/>
      <c r="E12" s="40"/>
      <c r="F12" s="40"/>
      <c r="G12" s="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  <c r="AK12" s="43"/>
      <c r="AL12" s="43"/>
      <c r="AM12" s="43"/>
      <c r="AN12" s="2"/>
      <c r="AO12" s="44"/>
      <c r="AP12" s="44"/>
      <c r="AQ12" s="2"/>
      <c r="AR12" s="44"/>
      <c r="AS12" s="42"/>
      <c r="AT12" s="38"/>
    </row>
    <row r="13" spans="2:84" ht="20.100000000000001" customHeight="1">
      <c r="B13" s="22"/>
      <c r="C13" s="40"/>
      <c r="D13" s="49"/>
      <c r="E13" s="546">
        <v>1</v>
      </c>
      <c r="F13" s="47"/>
      <c r="G13" s="547" t="s">
        <v>93</v>
      </c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48"/>
      <c r="AM13" s="2"/>
      <c r="AN13" s="2"/>
      <c r="AO13" s="2"/>
      <c r="AP13" s="2"/>
      <c r="AQ13" s="2"/>
      <c r="AR13" s="2"/>
      <c r="AS13" s="2"/>
      <c r="AT13" s="55"/>
      <c r="AV13" s="75"/>
      <c r="AW13" s="75"/>
      <c r="AX13" s="75"/>
      <c r="AY13" s="75"/>
      <c r="AZ13" s="75"/>
      <c r="BA13" s="69"/>
      <c r="BB13" s="69"/>
      <c r="BC13" s="69"/>
      <c r="BD13" s="69"/>
      <c r="BE13" s="69"/>
      <c r="BF13" s="70"/>
    </row>
    <row r="14" spans="2:84" ht="20.100000000000001" customHeight="1">
      <c r="B14" s="22"/>
      <c r="C14" s="40"/>
      <c r="D14" s="49"/>
      <c r="E14" s="546"/>
      <c r="F14" s="47"/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48"/>
      <c r="AM14" s="2"/>
      <c r="AN14" s="2"/>
      <c r="AO14" s="2"/>
      <c r="AP14" s="2"/>
      <c r="AQ14" s="2"/>
      <c r="AR14" s="2"/>
      <c r="AS14" s="2"/>
      <c r="AT14" s="55"/>
      <c r="AV14" s="75"/>
      <c r="AW14" s="75"/>
      <c r="AX14" s="75"/>
      <c r="AY14" s="75"/>
      <c r="AZ14" s="75"/>
      <c r="BA14" s="69"/>
      <c r="BB14" s="69"/>
      <c r="BC14" s="69"/>
      <c r="BD14" s="69"/>
      <c r="BE14" s="69"/>
      <c r="BF14" s="70"/>
    </row>
    <row r="15" spans="2:84" ht="15" customHeight="1">
      <c r="B15" s="22"/>
      <c r="C15" s="40"/>
      <c r="D15" s="40"/>
      <c r="E15" s="40"/>
      <c r="F15" s="40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139"/>
      <c r="AD15" s="94"/>
      <c r="AE15" s="94"/>
      <c r="AF15" s="94"/>
      <c r="AG15" s="94"/>
      <c r="AH15" s="94"/>
      <c r="AI15" s="94"/>
      <c r="AJ15" s="94"/>
      <c r="AK15" s="94"/>
      <c r="AL15" s="2"/>
      <c r="AM15" s="2"/>
      <c r="AN15" s="2"/>
      <c r="AO15" s="2"/>
      <c r="AP15" s="2"/>
      <c r="AQ15" s="2"/>
      <c r="AR15" s="2"/>
      <c r="AS15" s="2"/>
      <c r="AT15" s="55"/>
      <c r="AV15" s="46"/>
      <c r="AW15" s="46"/>
      <c r="AX15" s="46"/>
      <c r="AY15" s="46"/>
      <c r="AZ15" s="46"/>
    </row>
    <row r="16" spans="2:84" ht="39.950000000000003" customHeight="1">
      <c r="B16" s="22"/>
      <c r="C16" s="40"/>
      <c r="D16" s="49"/>
      <c r="E16" s="184"/>
      <c r="F16" s="185"/>
      <c r="G16" s="249"/>
      <c r="H16" s="590" t="s">
        <v>91</v>
      </c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226"/>
      <c r="V16" s="226"/>
      <c r="W16" s="226"/>
      <c r="X16" s="226"/>
      <c r="Y16" s="226"/>
      <c r="Z16" s="226"/>
      <c r="AA16" s="226"/>
      <c r="AB16" s="226"/>
      <c r="AC16" s="227"/>
      <c r="AD16" s="173"/>
      <c r="AE16" s="430"/>
      <c r="AF16" s="431" t="s">
        <v>104</v>
      </c>
      <c r="AG16" s="284" t="s">
        <v>10</v>
      </c>
      <c r="AH16" s="255"/>
      <c r="AI16" s="173"/>
      <c r="AJ16" s="173"/>
      <c r="AK16" s="173"/>
      <c r="AL16" s="48"/>
      <c r="AM16" s="2"/>
      <c r="AN16" s="2"/>
      <c r="AO16" s="2"/>
      <c r="AP16" s="2"/>
      <c r="AQ16" s="2"/>
      <c r="AR16" s="2"/>
      <c r="AS16" s="2"/>
      <c r="AT16" s="23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70"/>
    </row>
    <row r="17" spans="2:84" ht="15" customHeight="1">
      <c r="B17" s="22"/>
      <c r="C17" s="40"/>
      <c r="D17" s="41"/>
      <c r="E17" s="248"/>
      <c r="F17" s="40"/>
      <c r="G17" s="40"/>
      <c r="H17" s="40"/>
      <c r="I17" s="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5"/>
      <c r="AD17" s="42"/>
      <c r="AE17" s="42"/>
      <c r="AF17" s="42"/>
      <c r="AG17" s="42"/>
      <c r="AH17" s="42"/>
      <c r="AI17" s="42"/>
      <c r="AJ17" s="43"/>
      <c r="AK17" s="43"/>
      <c r="AL17" s="43"/>
      <c r="AM17" s="43"/>
      <c r="AN17" s="2"/>
      <c r="AO17" s="44"/>
      <c r="AP17" s="44"/>
      <c r="AQ17" s="2"/>
      <c r="AR17" s="44"/>
      <c r="AS17" s="42"/>
      <c r="AT17" s="45"/>
    </row>
    <row r="18" spans="2:84" ht="39" customHeight="1">
      <c r="B18" s="22"/>
      <c r="E18" s="248"/>
      <c r="F18" s="40"/>
      <c r="G18" s="40"/>
      <c r="H18" s="560" t="s">
        <v>6</v>
      </c>
      <c r="I18" s="561"/>
      <c r="J18" s="562"/>
      <c r="K18" s="591" t="s">
        <v>10</v>
      </c>
      <c r="L18" s="592"/>
      <c r="M18" s="592"/>
      <c r="N18" s="592"/>
      <c r="O18" s="592"/>
      <c r="P18" s="592"/>
      <c r="Q18" s="592"/>
      <c r="R18" s="593"/>
      <c r="S18" s="24"/>
      <c r="T18" s="638" t="s">
        <v>90</v>
      </c>
      <c r="U18" s="639"/>
      <c r="V18" s="639"/>
      <c r="W18" s="640"/>
      <c r="X18" s="573" t="str">
        <f>VLOOKUP(K18,Eleves!B:D,3,FALSE)</f>
        <v>?</v>
      </c>
      <c r="Y18" s="574"/>
      <c r="Z18" s="575"/>
      <c r="AA18" s="183"/>
      <c r="AB18" s="183"/>
      <c r="AC18" s="238"/>
      <c r="AD18" s="181"/>
      <c r="AE18" s="182"/>
      <c r="AF18" s="182"/>
      <c r="AG18" s="234"/>
      <c r="AH18" s="170"/>
      <c r="AI18" s="545"/>
      <c r="AJ18" s="545"/>
      <c r="AK18" s="208"/>
      <c r="AL18" s="215"/>
      <c r="AQ18" s="25"/>
      <c r="AR18" s="104"/>
      <c r="AS18" s="104"/>
      <c r="AT18" s="55"/>
      <c r="AV18" s="44"/>
      <c r="AW18" s="44"/>
      <c r="AX18" s="44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</row>
    <row r="19" spans="2:84" ht="9.9499999999999993" customHeight="1">
      <c r="B19" s="22"/>
      <c r="E19" s="39"/>
      <c r="F19" s="40"/>
      <c r="G19" s="40"/>
      <c r="H19" s="40"/>
      <c r="I19" s="40"/>
      <c r="J19" s="188"/>
      <c r="K19" s="188"/>
      <c r="L19" s="188"/>
      <c r="M19" s="189"/>
      <c r="N19" s="189"/>
      <c r="O19" s="189"/>
      <c r="P19" s="189"/>
      <c r="Q19" s="189"/>
      <c r="R19" s="189"/>
      <c r="S19" s="190"/>
      <c r="T19" s="190"/>
      <c r="U19" s="191"/>
      <c r="V19" s="42"/>
      <c r="W19" s="42"/>
      <c r="X19" s="42"/>
      <c r="Y19" s="42"/>
      <c r="Z19" s="42"/>
      <c r="AA19" s="42"/>
      <c r="AB19" s="42"/>
      <c r="AC19" s="45"/>
      <c r="AD19" s="208"/>
      <c r="AE19" s="40"/>
      <c r="AF19" s="40"/>
      <c r="AG19" s="40"/>
      <c r="AH19" s="40"/>
      <c r="AI19" s="208"/>
      <c r="AJ19" s="208"/>
      <c r="AK19" s="208"/>
      <c r="AL19" s="215"/>
      <c r="AQ19" s="25"/>
      <c r="AR19" s="104"/>
      <c r="AS19" s="104"/>
      <c r="AT19" s="55"/>
      <c r="AV19" s="44"/>
      <c r="AW19" s="44"/>
      <c r="AX19" s="44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</row>
    <row r="20" spans="2:84" ht="39" customHeight="1">
      <c r="B20" s="22"/>
      <c r="E20" s="39"/>
      <c r="F20" s="40"/>
      <c r="G20" s="40"/>
      <c r="H20" s="560" t="s">
        <v>21</v>
      </c>
      <c r="I20" s="561"/>
      <c r="J20" s="562"/>
      <c r="K20" s="591" t="str">
        <f>VLOOKUP(K18,Eleves!B:C,2,FALSE)</f>
        <v>?</v>
      </c>
      <c r="L20" s="592"/>
      <c r="M20" s="592"/>
      <c r="N20" s="592"/>
      <c r="O20" s="592"/>
      <c r="P20" s="592"/>
      <c r="Q20" s="592"/>
      <c r="R20" s="593"/>
      <c r="S20" s="235"/>
      <c r="T20" s="236"/>
      <c r="U20" s="169"/>
      <c r="V20" s="182"/>
      <c r="W20" s="182"/>
      <c r="X20" s="182"/>
      <c r="Y20" s="183"/>
      <c r="Z20" s="183"/>
      <c r="AA20" s="183"/>
      <c r="AB20" s="183"/>
      <c r="AC20" s="238"/>
      <c r="AD20" s="190"/>
      <c r="AE20" s="184"/>
      <c r="AF20" s="185"/>
      <c r="AG20" s="185"/>
      <c r="AH20" s="185"/>
      <c r="AI20" s="239"/>
      <c r="AJ20" s="240"/>
      <c r="AK20" s="242"/>
      <c r="AL20" s="208"/>
      <c r="AM20" s="40"/>
      <c r="AN20" s="40"/>
      <c r="AQ20" s="25"/>
      <c r="AR20" s="104"/>
      <c r="AS20" s="104"/>
      <c r="AT20" s="55"/>
      <c r="AV20" s="44"/>
      <c r="AW20" s="44"/>
      <c r="AX20" s="44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</row>
    <row r="21" spans="2:84" ht="20.100000000000001" customHeight="1">
      <c r="B21" s="22"/>
      <c r="E21" s="39"/>
      <c r="F21" s="40"/>
      <c r="G21" s="40"/>
      <c r="H21" s="40"/>
      <c r="I21" s="40"/>
      <c r="J21" s="168"/>
      <c r="K21" s="168"/>
      <c r="L21" s="168"/>
      <c r="M21" s="171"/>
      <c r="N21" s="171"/>
      <c r="O21" s="171"/>
      <c r="P21" s="171"/>
      <c r="Q21" s="171"/>
      <c r="R21" s="171"/>
      <c r="S21" s="171"/>
      <c r="T21" s="171"/>
      <c r="U21" s="169"/>
      <c r="V21" s="182"/>
      <c r="W21" s="182"/>
      <c r="X21" s="182"/>
      <c r="Y21" s="183"/>
      <c r="Z21" s="183"/>
      <c r="AA21" s="183"/>
      <c r="AB21" s="183"/>
      <c r="AC21" s="238"/>
      <c r="AD21" s="190"/>
      <c r="AE21" s="39"/>
      <c r="AF21" s="40"/>
      <c r="AG21" s="40"/>
      <c r="AH21" s="40"/>
      <c r="AI21" s="190"/>
      <c r="AJ21" s="208"/>
      <c r="AK21" s="198"/>
      <c r="AL21" s="208"/>
      <c r="AM21" s="40"/>
      <c r="AN21" s="40"/>
      <c r="AQ21" s="25"/>
      <c r="AR21" s="104"/>
      <c r="AS21" s="104"/>
      <c r="AT21" s="55"/>
      <c r="AV21" s="44"/>
      <c r="AW21" s="44"/>
      <c r="AX21" s="44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</row>
    <row r="22" spans="2:84" ht="24.95" customHeight="1">
      <c r="B22" s="22"/>
      <c r="E22" s="39"/>
      <c r="F22" s="40"/>
      <c r="G22" s="40"/>
      <c r="H22" s="641" t="s">
        <v>89</v>
      </c>
      <c r="I22" s="642"/>
      <c r="J22" s="642"/>
      <c r="K22" s="642"/>
      <c r="L22" s="643"/>
      <c r="M22" s="645" t="s">
        <v>83</v>
      </c>
      <c r="N22" s="646"/>
      <c r="O22" s="646"/>
      <c r="P22" s="646"/>
      <c r="Q22" s="646"/>
      <c r="R22" s="646"/>
      <c r="S22" s="646"/>
      <c r="T22" s="646"/>
      <c r="U22" s="646"/>
      <c r="V22" s="266"/>
      <c r="W22" s="243"/>
      <c r="X22" s="582" t="s">
        <v>65</v>
      </c>
      <c r="Y22" s="582"/>
      <c r="Z22" s="583" t="s">
        <v>17</v>
      </c>
      <c r="AA22" s="584"/>
      <c r="AB22" s="253"/>
      <c r="AC22" s="238"/>
      <c r="AD22" s="190"/>
      <c r="AE22" s="39"/>
      <c r="AF22" s="40"/>
      <c r="AG22" s="40"/>
      <c r="AH22" s="40"/>
      <c r="AI22" s="190"/>
      <c r="AJ22" s="208"/>
      <c r="AK22" s="198"/>
      <c r="AL22" s="208"/>
      <c r="AM22" s="40"/>
      <c r="AN22" s="40"/>
      <c r="AQ22" s="25"/>
      <c r="AR22" s="104"/>
      <c r="AS22" s="104"/>
      <c r="AT22" s="55"/>
      <c r="AV22" s="44"/>
      <c r="AW22" s="44"/>
      <c r="AX22" s="44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</row>
    <row r="23" spans="2:84" ht="9.9499999999999993" customHeight="1">
      <c r="B23" s="22"/>
      <c r="E23" s="39"/>
      <c r="F23" s="40"/>
      <c r="G23" s="40"/>
      <c r="H23" s="40"/>
      <c r="I23" s="40"/>
      <c r="J23" s="182"/>
      <c r="K23" s="182"/>
      <c r="L23" s="182"/>
      <c r="M23" s="182"/>
      <c r="N23" s="18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83"/>
      <c r="AA23" s="183"/>
      <c r="AB23" s="183"/>
      <c r="AC23" s="238"/>
      <c r="AD23" s="190"/>
      <c r="AE23" s="39"/>
      <c r="AF23" s="40"/>
      <c r="AG23" s="40"/>
      <c r="AH23" s="40"/>
      <c r="AI23" s="190"/>
      <c r="AJ23" s="208"/>
      <c r="AK23" s="198"/>
      <c r="AL23" s="208"/>
      <c r="AM23" s="40"/>
      <c r="AN23" s="40"/>
      <c r="AQ23" s="25"/>
      <c r="AR23" s="104"/>
      <c r="AS23" s="104"/>
      <c r="AT23" s="55"/>
      <c r="AV23" s="44"/>
      <c r="AW23" s="44"/>
      <c r="AX23" s="44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</row>
    <row r="24" spans="2:84" ht="24.95" customHeight="1">
      <c r="B24" s="22"/>
      <c r="E24" s="39"/>
      <c r="F24" s="40"/>
      <c r="G24" s="40"/>
      <c r="H24" s="641" t="s">
        <v>26</v>
      </c>
      <c r="I24" s="642"/>
      <c r="J24" s="642"/>
      <c r="K24" s="643"/>
      <c r="L24" s="645" t="s">
        <v>128</v>
      </c>
      <c r="M24" s="646"/>
      <c r="N24" s="646"/>
      <c r="O24" s="646"/>
      <c r="P24" s="646"/>
      <c r="Q24" s="646"/>
      <c r="R24" s="646"/>
      <c r="S24" s="646"/>
      <c r="T24" s="646"/>
      <c r="U24" s="646"/>
      <c r="V24" s="266"/>
      <c r="W24" s="243"/>
      <c r="X24" s="237"/>
      <c r="Y24" s="237"/>
      <c r="Z24" s="183"/>
      <c r="AA24" s="183"/>
      <c r="AB24" s="183"/>
      <c r="AC24" s="238"/>
      <c r="AD24" s="190"/>
      <c r="AE24" s="39"/>
      <c r="AF24" s="40"/>
      <c r="AG24" s="40"/>
      <c r="AH24" s="40"/>
      <c r="AI24" s="190"/>
      <c r="AJ24" s="208"/>
      <c r="AK24" s="198"/>
      <c r="AL24" s="208"/>
      <c r="AM24" s="40"/>
      <c r="AN24" s="40"/>
      <c r="AQ24" s="25"/>
      <c r="AR24" s="104"/>
      <c r="AS24" s="104"/>
      <c r="AT24" s="55"/>
      <c r="AV24" s="44"/>
      <c r="AW24" s="44"/>
      <c r="AX24" s="44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</row>
    <row r="25" spans="2:84" ht="24.95" customHeight="1">
      <c r="B25" s="22"/>
      <c r="C25" s="40"/>
      <c r="D25" s="41"/>
      <c r="E25" s="192"/>
      <c r="F25" s="193"/>
      <c r="G25" s="193"/>
      <c r="H25" s="644" t="s">
        <v>25</v>
      </c>
      <c r="I25" s="644"/>
      <c r="J25" s="644"/>
      <c r="K25" s="644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230"/>
      <c r="AD25" s="42"/>
      <c r="AE25" s="66"/>
      <c r="AF25" s="42"/>
      <c r="AG25" s="42"/>
      <c r="AH25" s="42"/>
      <c r="AI25" s="42"/>
      <c r="AJ25" s="43"/>
      <c r="AK25" s="197"/>
      <c r="AL25" s="43"/>
      <c r="AM25" s="43"/>
      <c r="AN25" s="2"/>
      <c r="AO25" s="44"/>
      <c r="AP25" s="44"/>
      <c r="AQ25" s="2"/>
      <c r="AR25" s="44"/>
      <c r="AS25" s="42"/>
      <c r="AT25" s="45"/>
      <c r="AV25" s="46"/>
      <c r="AW25" s="46"/>
      <c r="AX25" s="46"/>
      <c r="AY25" s="46"/>
      <c r="AZ25" s="46"/>
    </row>
    <row r="26" spans="2:84" ht="24.95" customHeight="1">
      <c r="B26" s="22"/>
      <c r="C26" s="40"/>
      <c r="D26" s="41"/>
      <c r="G26" s="40"/>
      <c r="H26" s="40"/>
      <c r="I26" s="2"/>
      <c r="J26" s="50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66"/>
      <c r="AF26" s="42"/>
      <c r="AG26" s="42"/>
      <c r="AH26" s="42"/>
      <c r="AI26" s="42"/>
      <c r="AJ26" s="43"/>
      <c r="AK26" s="197"/>
      <c r="AL26" s="43"/>
      <c r="AM26" s="43"/>
      <c r="AN26" s="2"/>
      <c r="AO26" s="44"/>
      <c r="AP26" s="44"/>
      <c r="AQ26" s="2"/>
      <c r="AR26" s="44"/>
      <c r="AS26" s="42"/>
      <c r="AT26" s="45"/>
      <c r="AV26" s="46"/>
      <c r="AW26" s="46"/>
      <c r="AX26" s="46"/>
      <c r="AY26" s="46"/>
      <c r="AZ26" s="46"/>
    </row>
    <row r="27" spans="2:84" ht="39.950000000000003" customHeight="1">
      <c r="B27" s="22"/>
      <c r="C27" s="40"/>
      <c r="D27" s="49"/>
      <c r="E27" s="184"/>
      <c r="F27" s="185"/>
      <c r="G27" s="249"/>
      <c r="H27" s="590" t="s">
        <v>115</v>
      </c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226"/>
      <c r="V27" s="226"/>
      <c r="W27" s="226"/>
      <c r="X27" s="226"/>
      <c r="Y27" s="226"/>
      <c r="Z27" s="226"/>
      <c r="AA27" s="226"/>
      <c r="AB27" s="226"/>
      <c r="AC27" s="227"/>
      <c r="AD27" s="173"/>
      <c r="AE27" s="228"/>
      <c r="AF27" s="173"/>
      <c r="AG27" s="173"/>
      <c r="AH27" s="173"/>
      <c r="AI27" s="173"/>
      <c r="AJ27" s="173"/>
      <c r="AK27" s="187"/>
      <c r="AL27" s="48"/>
      <c r="AM27" s="2"/>
      <c r="AN27" s="2"/>
      <c r="AO27" s="2"/>
      <c r="AP27" s="2"/>
      <c r="AQ27" s="2"/>
      <c r="AR27" s="2"/>
      <c r="AS27" s="2"/>
      <c r="AT27" s="55"/>
      <c r="AV27" s="75"/>
      <c r="AW27" s="75"/>
      <c r="AX27" s="75"/>
      <c r="AY27" s="75"/>
      <c r="AZ27" s="75"/>
      <c r="BA27" s="69"/>
      <c r="BB27" s="69"/>
      <c r="BC27" s="69"/>
      <c r="BD27" s="69"/>
      <c r="BE27" s="69"/>
      <c r="BF27" s="70"/>
    </row>
    <row r="28" spans="2:84" ht="15" customHeight="1">
      <c r="B28" s="22"/>
      <c r="C28" s="40"/>
      <c r="D28" s="41"/>
      <c r="E28" s="39"/>
      <c r="F28" s="40"/>
      <c r="G28" s="40"/>
      <c r="H28" s="40"/>
      <c r="I28" s="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5"/>
      <c r="AD28" s="42"/>
      <c r="AE28" s="66"/>
      <c r="AF28" s="42"/>
      <c r="AG28" s="42"/>
      <c r="AH28" s="42"/>
      <c r="AI28" s="42"/>
      <c r="AJ28" s="43"/>
      <c r="AK28" s="197"/>
      <c r="AL28" s="43"/>
      <c r="AM28" s="43"/>
      <c r="AN28" s="2"/>
      <c r="AO28" s="44"/>
      <c r="AP28" s="44"/>
      <c r="AQ28" s="2"/>
      <c r="AR28" s="44"/>
      <c r="AS28" s="42"/>
      <c r="AT28" s="45"/>
      <c r="AV28" s="46"/>
      <c r="AW28" s="46"/>
      <c r="AX28" s="46"/>
      <c r="AY28" s="46"/>
      <c r="AZ28" s="46"/>
    </row>
    <row r="29" spans="2:84" ht="39" customHeight="1">
      <c r="B29" s="22"/>
      <c r="E29" s="39"/>
      <c r="F29" s="40"/>
      <c r="G29" s="40"/>
      <c r="H29" s="560" t="s">
        <v>6</v>
      </c>
      <c r="I29" s="561"/>
      <c r="J29" s="562"/>
      <c r="K29" s="563" t="s">
        <v>10</v>
      </c>
      <c r="L29" s="564"/>
      <c r="M29" s="564"/>
      <c r="N29" s="564"/>
      <c r="O29" s="564"/>
      <c r="P29" s="564"/>
      <c r="Q29" s="564"/>
      <c r="R29" s="565"/>
      <c r="S29" s="24"/>
      <c r="T29" s="560" t="s">
        <v>8</v>
      </c>
      <c r="U29" s="562"/>
      <c r="V29" s="566" t="str">
        <f>VLOOKUP(K29,Professeurs!B:D,3,FALSE)</f>
        <v>?</v>
      </c>
      <c r="W29" s="567"/>
      <c r="X29" s="567"/>
      <c r="Y29" s="567"/>
      <c r="Z29" s="567"/>
      <c r="AA29" s="568"/>
      <c r="AB29" s="40"/>
      <c r="AC29" s="55"/>
      <c r="AD29" s="181"/>
      <c r="AE29" s="241"/>
      <c r="AF29" s="182"/>
      <c r="AG29" s="234"/>
      <c r="AH29" s="170"/>
      <c r="AI29" s="545"/>
      <c r="AJ29" s="545"/>
      <c r="AK29" s="198"/>
      <c r="AL29" s="208"/>
      <c r="AM29" s="40"/>
      <c r="AN29" s="40"/>
      <c r="AQ29" s="25"/>
      <c r="AR29" s="104"/>
      <c r="AS29" s="104"/>
      <c r="AT29" s="55"/>
      <c r="AV29" s="44"/>
      <c r="AW29" s="44"/>
      <c r="AX29" s="44"/>
      <c r="AY29" s="8"/>
      <c r="AZ29" s="8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</row>
    <row r="30" spans="2:84" ht="9.9499999999999993" customHeight="1">
      <c r="B30" s="22"/>
      <c r="E30" s="39"/>
      <c r="F30" s="40"/>
      <c r="G30" s="40"/>
      <c r="H30" s="188"/>
      <c r="I30" s="188"/>
      <c r="J30" s="188"/>
      <c r="K30" s="189"/>
      <c r="L30" s="189"/>
      <c r="M30" s="189"/>
      <c r="N30" s="189"/>
      <c r="O30" s="189"/>
      <c r="P30" s="189"/>
      <c r="Q30" s="190"/>
      <c r="R30" s="190"/>
      <c r="S30" s="191"/>
      <c r="T30" s="42"/>
      <c r="U30" s="42"/>
      <c r="V30" s="42"/>
      <c r="W30" s="42"/>
      <c r="X30" s="42"/>
      <c r="Y30" s="42"/>
      <c r="Z30" s="42"/>
      <c r="AA30" s="42"/>
      <c r="AB30" s="40"/>
      <c r="AC30" s="55"/>
      <c r="AD30" s="208"/>
      <c r="AE30" s="39"/>
      <c r="AF30" s="40"/>
      <c r="AG30" s="40"/>
      <c r="AH30" s="40"/>
      <c r="AI30" s="208"/>
      <c r="AJ30" s="208"/>
      <c r="AK30" s="198"/>
      <c r="AL30" s="208"/>
      <c r="AM30" s="40"/>
      <c r="AN30" s="40"/>
      <c r="AQ30" s="25"/>
      <c r="AR30" s="104"/>
      <c r="AS30" s="104"/>
      <c r="AT30" s="55"/>
      <c r="AV30" s="44"/>
      <c r="AW30" s="44"/>
      <c r="AX30" s="44"/>
      <c r="AY30" s="8"/>
      <c r="AZ30" s="8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</row>
    <row r="31" spans="2:84" ht="39" customHeight="1">
      <c r="B31" s="22"/>
      <c r="E31" s="39"/>
      <c r="F31" s="40"/>
      <c r="G31" s="40"/>
      <c r="H31" s="560" t="s">
        <v>21</v>
      </c>
      <c r="I31" s="561"/>
      <c r="J31" s="562"/>
      <c r="K31" s="563" t="str">
        <f>VLOOKUP(K29,Professeurs!B:C,2,FALSE)</f>
        <v>?</v>
      </c>
      <c r="L31" s="564"/>
      <c r="M31" s="564"/>
      <c r="N31" s="564"/>
      <c r="O31" s="564"/>
      <c r="P31" s="564"/>
      <c r="Q31" s="564"/>
      <c r="R31" s="565"/>
      <c r="S31" s="24"/>
      <c r="T31" s="174"/>
      <c r="U31" s="174"/>
      <c r="V31" s="174"/>
      <c r="W31" s="170"/>
      <c r="X31" s="170"/>
      <c r="Y31" s="170"/>
      <c r="Z31" s="170"/>
      <c r="AA31" s="170"/>
      <c r="AB31" s="40"/>
      <c r="AC31" s="55"/>
      <c r="AD31" s="190"/>
      <c r="AE31" s="39"/>
      <c r="AF31" s="40"/>
      <c r="AG31" s="40"/>
      <c r="AH31" s="40"/>
      <c r="AI31" s="190"/>
      <c r="AJ31" s="208"/>
      <c r="AK31" s="198"/>
      <c r="AL31" s="208"/>
      <c r="AM31" s="40"/>
      <c r="AN31" s="40"/>
      <c r="AQ31" s="25"/>
      <c r="AR31" s="104"/>
      <c r="AS31" s="104"/>
      <c r="AT31" s="55"/>
      <c r="AV31" s="44"/>
      <c r="AW31" s="44"/>
      <c r="AX31" s="44"/>
      <c r="AY31" s="8"/>
      <c r="AZ31" s="8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</row>
    <row r="32" spans="2:84" ht="20.100000000000001" customHeight="1">
      <c r="B32" s="22"/>
      <c r="C32" s="40"/>
      <c r="D32" s="41"/>
      <c r="E32" s="192"/>
      <c r="F32" s="193"/>
      <c r="G32" s="193"/>
      <c r="H32" s="193"/>
      <c r="I32" s="194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251"/>
      <c r="W32" s="251"/>
      <c r="X32" s="251"/>
      <c r="Y32" s="251"/>
      <c r="Z32" s="251"/>
      <c r="AA32" s="195"/>
      <c r="AB32" s="251"/>
      <c r="AC32" s="252"/>
      <c r="AD32" s="42"/>
      <c r="AE32" s="229"/>
      <c r="AF32" s="195"/>
      <c r="AG32" s="195"/>
      <c r="AH32" s="195"/>
      <c r="AI32" s="195"/>
      <c r="AJ32" s="199"/>
      <c r="AK32" s="200"/>
      <c r="AL32" s="43"/>
      <c r="AM32" s="43"/>
      <c r="AN32" s="2"/>
      <c r="AO32" s="44"/>
      <c r="AP32" s="44"/>
      <c r="AQ32" s="2"/>
      <c r="AR32" s="44"/>
      <c r="AS32" s="42"/>
      <c r="AT32" s="45"/>
      <c r="AV32" s="46"/>
      <c r="AW32" s="46"/>
      <c r="AX32" s="46"/>
      <c r="AY32" s="46"/>
      <c r="AZ32" s="46"/>
    </row>
    <row r="33" spans="2:84" ht="24.95" customHeight="1">
      <c r="B33" s="22"/>
      <c r="C33" s="40"/>
      <c r="D33" s="41"/>
      <c r="G33" s="40"/>
      <c r="H33" s="40"/>
      <c r="I33" s="2"/>
      <c r="J33" s="50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186"/>
      <c r="AF33" s="186"/>
      <c r="AG33" s="186"/>
      <c r="AH33" s="186"/>
      <c r="AI33" s="186"/>
      <c r="AJ33" s="196"/>
      <c r="AK33" s="196"/>
      <c r="AL33" s="43"/>
      <c r="AM33" s="43"/>
      <c r="AN33" s="2"/>
      <c r="AO33" s="44"/>
      <c r="AP33" s="44"/>
      <c r="AQ33" s="2"/>
      <c r="AR33" s="44"/>
      <c r="AS33" s="42"/>
      <c r="AT33" s="45"/>
      <c r="AV33" s="46"/>
      <c r="AW33" s="46"/>
      <c r="AX33" s="46"/>
      <c r="AY33" s="46"/>
      <c r="AZ33" s="46"/>
    </row>
    <row r="34" spans="2:84" ht="39.950000000000003" customHeight="1">
      <c r="B34" s="22"/>
      <c r="C34" s="40"/>
      <c r="D34" s="49"/>
      <c r="E34" s="184"/>
      <c r="F34" s="185"/>
      <c r="G34" s="249"/>
      <c r="H34" s="590" t="s">
        <v>92</v>
      </c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226"/>
      <c r="V34" s="226"/>
      <c r="W34" s="226"/>
      <c r="X34" s="226"/>
      <c r="Y34" s="226"/>
      <c r="Z34" s="226"/>
      <c r="AA34" s="226"/>
      <c r="AB34" s="226"/>
      <c r="AC34" s="227"/>
      <c r="AD34" s="173"/>
      <c r="AE34" s="173"/>
      <c r="AF34" s="173"/>
      <c r="AG34" s="173"/>
      <c r="AH34" s="173"/>
      <c r="AI34" s="173"/>
      <c r="AJ34" s="173"/>
      <c r="AK34" s="173"/>
      <c r="AL34" s="48"/>
      <c r="AM34" s="2"/>
      <c r="AN34" s="2"/>
      <c r="AO34" s="2"/>
      <c r="AP34" s="2"/>
      <c r="AQ34" s="2"/>
      <c r="AR34" s="2"/>
      <c r="AS34" s="2"/>
      <c r="AT34" s="55"/>
      <c r="AV34" s="75"/>
      <c r="AW34" s="75"/>
      <c r="AX34" s="75"/>
      <c r="AY34" s="75"/>
      <c r="AZ34" s="75"/>
      <c r="BA34" s="69"/>
      <c r="BB34" s="69"/>
      <c r="BC34" s="69"/>
      <c r="BD34" s="69"/>
      <c r="BE34" s="69"/>
      <c r="BF34" s="70"/>
    </row>
    <row r="35" spans="2:84" ht="15" customHeight="1">
      <c r="B35" s="22"/>
      <c r="C35" s="40"/>
      <c r="D35" s="41"/>
      <c r="E35" s="39"/>
      <c r="F35" s="40"/>
      <c r="G35" s="40"/>
      <c r="H35" s="40"/>
      <c r="I35" s="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5"/>
      <c r="AD35" s="42"/>
      <c r="AE35" s="42"/>
      <c r="AF35" s="42"/>
      <c r="AG35" s="42"/>
      <c r="AH35" s="42"/>
      <c r="AI35" s="42"/>
      <c r="AJ35" s="43"/>
      <c r="AK35" s="43"/>
      <c r="AL35" s="43"/>
      <c r="AM35" s="43"/>
      <c r="AN35" s="2"/>
      <c r="AO35" s="44"/>
      <c r="AP35" s="44"/>
      <c r="AQ35" s="2"/>
      <c r="AR35" s="44"/>
      <c r="AS35" s="42"/>
      <c r="AT35" s="45"/>
      <c r="AV35" s="46"/>
      <c r="AW35" s="46"/>
      <c r="AX35" s="46"/>
      <c r="AY35" s="46"/>
      <c r="AZ35" s="46"/>
    </row>
    <row r="36" spans="2:84" ht="39" customHeight="1">
      <c r="B36" s="22"/>
      <c r="E36" s="39"/>
      <c r="F36" s="40"/>
      <c r="G36" s="40"/>
      <c r="H36" s="560" t="s">
        <v>6</v>
      </c>
      <c r="I36" s="561"/>
      <c r="J36" s="562"/>
      <c r="K36" s="563" t="s">
        <v>10</v>
      </c>
      <c r="L36" s="564"/>
      <c r="M36" s="564"/>
      <c r="N36" s="564"/>
      <c r="O36" s="564"/>
      <c r="P36" s="564"/>
      <c r="Q36" s="564"/>
      <c r="R36" s="565"/>
      <c r="S36" s="24"/>
      <c r="T36" s="560" t="s">
        <v>8</v>
      </c>
      <c r="U36" s="562"/>
      <c r="V36" s="566" t="str">
        <f>VLOOKUP(K36,Tuteurs!B:G,6,FALSE)</f>
        <v>?</v>
      </c>
      <c r="W36" s="567"/>
      <c r="X36" s="567"/>
      <c r="Y36" s="567"/>
      <c r="Z36" s="567"/>
      <c r="AA36" s="568"/>
      <c r="AB36" s="40"/>
      <c r="AC36" s="55"/>
      <c r="AD36" s="181"/>
      <c r="AE36" s="182"/>
      <c r="AF36" s="182"/>
      <c r="AG36" s="234"/>
      <c r="AH36" s="170"/>
      <c r="AI36" s="545"/>
      <c r="AJ36" s="545"/>
      <c r="AK36" s="208"/>
      <c r="AL36" s="208"/>
      <c r="AM36" s="40"/>
      <c r="AN36" s="40"/>
      <c r="AQ36" s="25"/>
      <c r="AR36" s="104"/>
      <c r="AS36" s="104"/>
      <c r="AT36" s="55"/>
      <c r="AV36" s="44"/>
      <c r="AW36" s="44"/>
      <c r="AX36" s="44"/>
      <c r="AY36" s="8"/>
      <c r="AZ36" s="8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</row>
    <row r="37" spans="2:84" ht="9.9499999999999993" customHeight="1">
      <c r="B37" s="22"/>
      <c r="E37" s="39"/>
      <c r="F37" s="40"/>
      <c r="G37" s="40"/>
      <c r="H37" s="188"/>
      <c r="I37" s="188"/>
      <c r="J37" s="188"/>
      <c r="K37" s="189"/>
      <c r="L37" s="189"/>
      <c r="M37" s="189"/>
      <c r="N37" s="189"/>
      <c r="O37" s="189"/>
      <c r="P37" s="189"/>
      <c r="Q37" s="190"/>
      <c r="R37" s="190"/>
      <c r="S37" s="191"/>
      <c r="T37" s="42"/>
      <c r="U37" s="42"/>
      <c r="V37" s="42"/>
      <c r="W37" s="42"/>
      <c r="X37" s="42"/>
      <c r="Y37" s="42"/>
      <c r="Z37" s="42"/>
      <c r="AA37" s="42"/>
      <c r="AB37" s="40"/>
      <c r="AC37" s="55"/>
      <c r="AD37" s="208"/>
      <c r="AE37" s="40"/>
      <c r="AF37" s="40"/>
      <c r="AG37" s="40"/>
      <c r="AH37" s="40"/>
      <c r="AI37" s="208"/>
      <c r="AJ37" s="208"/>
      <c r="AK37" s="208"/>
      <c r="AL37" s="208"/>
      <c r="AM37" s="40"/>
      <c r="AN37" s="40"/>
      <c r="AQ37" s="25"/>
      <c r="AR37" s="104"/>
      <c r="AS37" s="104"/>
      <c r="AT37" s="55"/>
      <c r="AV37" s="44"/>
      <c r="AW37" s="44"/>
      <c r="AX37" s="44"/>
      <c r="AY37" s="8"/>
      <c r="AZ37" s="8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</row>
    <row r="38" spans="2:84" ht="39" customHeight="1">
      <c r="B38" s="22"/>
      <c r="E38" s="39"/>
      <c r="F38" s="40"/>
      <c r="G38" s="40"/>
      <c r="H38" s="560" t="s">
        <v>21</v>
      </c>
      <c r="I38" s="561"/>
      <c r="J38" s="562"/>
      <c r="K38" s="563" t="str">
        <f>VLOOKUP(K36,Tuteurs!B:F,5,FALSE)</f>
        <v>?</v>
      </c>
      <c r="L38" s="564"/>
      <c r="M38" s="564"/>
      <c r="N38" s="564"/>
      <c r="O38" s="564"/>
      <c r="P38" s="564"/>
      <c r="Q38" s="564"/>
      <c r="R38" s="565"/>
      <c r="S38" s="24"/>
      <c r="T38" s="560" t="s">
        <v>169</v>
      </c>
      <c r="U38" s="562"/>
      <c r="V38" s="566" t="str">
        <f>VLOOKUP(K36,Tuteurs!B:I,8,FALSE)</f>
        <v>?</v>
      </c>
      <c r="W38" s="567"/>
      <c r="X38" s="567"/>
      <c r="Y38" s="567"/>
      <c r="Z38" s="567"/>
      <c r="AA38" s="568"/>
      <c r="AB38" s="40"/>
      <c r="AC38" s="55"/>
      <c r="AD38" s="190"/>
      <c r="AE38" s="40"/>
      <c r="AF38" s="40"/>
      <c r="AG38" s="40"/>
      <c r="AH38" s="40"/>
      <c r="AI38" s="190"/>
      <c r="AJ38" s="208"/>
      <c r="AK38" s="208"/>
      <c r="AL38" s="208"/>
      <c r="AM38" s="40"/>
      <c r="AN38" s="40"/>
      <c r="AQ38" s="25"/>
      <c r="AR38" s="104"/>
      <c r="AS38" s="104"/>
      <c r="AT38" s="55"/>
      <c r="AV38" s="44"/>
      <c r="AW38" s="44"/>
      <c r="AX38" s="44"/>
      <c r="AY38" s="8"/>
      <c r="AZ38" s="8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</row>
    <row r="39" spans="2:84" ht="24.95" customHeight="1">
      <c r="B39" s="22"/>
      <c r="C39" s="40"/>
      <c r="D39" s="41"/>
      <c r="E39" s="192"/>
      <c r="F39" s="193"/>
      <c r="G39" s="193"/>
      <c r="H39" s="193"/>
      <c r="I39" s="194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251"/>
      <c r="W39" s="251"/>
      <c r="X39" s="251"/>
      <c r="Y39" s="251"/>
      <c r="Z39" s="251"/>
      <c r="AA39" s="195"/>
      <c r="AB39" s="251"/>
      <c r="AC39" s="252"/>
      <c r="AD39" s="42"/>
      <c r="AE39" s="42"/>
      <c r="AF39" s="42"/>
      <c r="AG39" s="42"/>
      <c r="AH39" s="42"/>
      <c r="AI39" s="42"/>
      <c r="AJ39" s="43"/>
      <c r="AK39" s="43"/>
      <c r="AL39" s="43"/>
      <c r="AM39" s="43"/>
      <c r="AN39" s="2"/>
      <c r="AO39" s="44"/>
      <c r="AP39" s="44"/>
      <c r="AQ39" s="2"/>
      <c r="AR39" s="44"/>
      <c r="AS39" s="42"/>
      <c r="AT39" s="45"/>
      <c r="AV39" s="46"/>
      <c r="AW39" s="46"/>
      <c r="AX39" s="46"/>
      <c r="AY39" s="46"/>
      <c r="AZ39" s="46"/>
    </row>
    <row r="40" spans="2:84" ht="39.950000000000003" customHeight="1">
      <c r="B40" s="22"/>
      <c r="C40" s="40"/>
      <c r="D40" s="40"/>
      <c r="E40" s="40"/>
      <c r="F40" s="40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139"/>
      <c r="AD40" s="94"/>
      <c r="AE40" s="94"/>
      <c r="AF40" s="94"/>
      <c r="AG40" s="94"/>
      <c r="AH40" s="94"/>
      <c r="AI40" s="94"/>
      <c r="AJ40" s="94"/>
      <c r="AK40" s="94"/>
      <c r="AL40" s="2"/>
      <c r="AM40" s="2"/>
      <c r="AN40" s="2"/>
      <c r="AO40" s="2"/>
      <c r="AP40" s="2"/>
      <c r="AQ40" s="2"/>
      <c r="AR40" s="2"/>
      <c r="AS40" s="2"/>
      <c r="AT40" s="55"/>
      <c r="AV40" s="46"/>
      <c r="AW40" s="46"/>
      <c r="AX40" s="225"/>
      <c r="AY40" s="46"/>
      <c r="AZ40" s="46"/>
    </row>
    <row r="41" spans="2:84" ht="39.950000000000003" customHeight="1">
      <c r="B41" s="22"/>
      <c r="C41" s="40"/>
      <c r="D41" s="40"/>
      <c r="E41" s="206">
        <v>2</v>
      </c>
      <c r="F41" s="47"/>
      <c r="G41" s="173" t="s">
        <v>41</v>
      </c>
      <c r="H41" s="173"/>
      <c r="I41" s="173"/>
      <c r="J41" s="173"/>
      <c r="K41" s="588" t="s">
        <v>10</v>
      </c>
      <c r="L41" s="589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551"/>
      <c r="AF41" s="552"/>
      <c r="AG41" s="552"/>
      <c r="AH41" s="553"/>
      <c r="AI41" s="173"/>
      <c r="AJ41" s="173"/>
      <c r="AK41" s="173"/>
      <c r="AL41" s="2"/>
      <c r="AM41" s="2"/>
      <c r="AN41" s="2"/>
      <c r="AO41" s="2"/>
      <c r="AP41" s="2"/>
      <c r="AQ41" s="2"/>
      <c r="AR41" s="2"/>
      <c r="AS41" s="2"/>
      <c r="AT41" s="55"/>
      <c r="AV41" s="46"/>
      <c r="AW41" s="46"/>
      <c r="AX41" s="46"/>
      <c r="AY41" s="46"/>
      <c r="AZ41" s="46"/>
    </row>
    <row r="42" spans="2:84" ht="15" customHeight="1">
      <c r="B42" s="22"/>
      <c r="C42" s="40"/>
      <c r="D42" s="40"/>
      <c r="E42" s="76"/>
      <c r="F42" s="47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554"/>
      <c r="AF42" s="555"/>
      <c r="AG42" s="555"/>
      <c r="AH42" s="556"/>
      <c r="AI42" s="173"/>
      <c r="AJ42" s="173"/>
      <c r="AK42" s="173"/>
      <c r="AL42" s="2"/>
      <c r="AM42" s="2"/>
      <c r="AN42" s="2"/>
      <c r="AO42" s="2"/>
      <c r="AP42" s="2"/>
      <c r="AQ42" s="2"/>
      <c r="AR42" s="2"/>
      <c r="AS42" s="2"/>
      <c r="AT42" s="55"/>
      <c r="AV42" s="46"/>
      <c r="AW42" s="46"/>
      <c r="AX42" s="46"/>
      <c r="AY42" s="46"/>
      <c r="AZ42" s="46"/>
    </row>
    <row r="43" spans="2:84" ht="24.95" customHeight="1">
      <c r="B43" s="22"/>
      <c r="C43" s="40"/>
      <c r="D43" s="40"/>
      <c r="E43" s="250"/>
      <c r="F43" s="256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3"/>
      <c r="Z43" s="221"/>
      <c r="AA43" s="207"/>
      <c r="AB43" s="207"/>
      <c r="AC43" s="207"/>
      <c r="AD43" s="207"/>
      <c r="AE43" s="554"/>
      <c r="AF43" s="555"/>
      <c r="AG43" s="555"/>
      <c r="AH43" s="556"/>
      <c r="AI43" s="207"/>
      <c r="AJ43" s="207"/>
      <c r="AK43" s="207"/>
      <c r="AL43" s="2"/>
      <c r="AM43" s="2"/>
      <c r="AN43" s="2"/>
      <c r="AO43" s="2"/>
      <c r="AP43" s="2"/>
      <c r="AQ43" s="2"/>
      <c r="AR43" s="2"/>
      <c r="AS43" s="2"/>
      <c r="AT43" s="55"/>
      <c r="AV43" s="46"/>
      <c r="AW43" s="46"/>
      <c r="AX43" s="46"/>
      <c r="AY43" s="46"/>
      <c r="AZ43" s="46"/>
    </row>
    <row r="44" spans="2:84" ht="39.950000000000003" customHeight="1">
      <c r="B44" s="22"/>
      <c r="C44" s="40"/>
      <c r="D44" s="40"/>
      <c r="E44" s="245"/>
      <c r="F44" s="109"/>
      <c r="G44" s="244"/>
      <c r="H44" s="223" t="s">
        <v>95</v>
      </c>
      <c r="I44" s="585">
        <v>44319</v>
      </c>
      <c r="J44" s="586"/>
      <c r="K44" s="586"/>
      <c r="L44" s="586"/>
      <c r="M44" s="586"/>
      <c r="N44" s="586"/>
      <c r="O44" s="587"/>
      <c r="P44" s="201"/>
      <c r="Q44" s="219" t="s">
        <v>94</v>
      </c>
      <c r="R44" s="585">
        <v>44345</v>
      </c>
      <c r="S44" s="586"/>
      <c r="T44" s="586"/>
      <c r="U44" s="586"/>
      <c r="V44" s="586"/>
      <c r="W44" s="586"/>
      <c r="X44" s="587"/>
      <c r="Y44" s="220"/>
      <c r="Z44" s="231"/>
      <c r="AA44" s="232"/>
      <c r="AB44" s="232"/>
      <c r="AC44" s="232"/>
      <c r="AD44" s="181"/>
      <c r="AE44" s="554"/>
      <c r="AF44" s="555"/>
      <c r="AG44" s="555"/>
      <c r="AH44" s="556"/>
      <c r="AI44" s="181"/>
      <c r="AJ44" s="94"/>
      <c r="AK44" s="94"/>
      <c r="AL44" s="2"/>
      <c r="AM44" s="2"/>
      <c r="AN44" s="2"/>
      <c r="AO44" s="2"/>
      <c r="AP44" s="2"/>
      <c r="AQ44" s="2"/>
      <c r="AR44" s="2"/>
      <c r="AS44" s="2"/>
      <c r="AT44" s="55"/>
      <c r="AV44" s="46"/>
      <c r="AW44" s="46"/>
      <c r="AX44" s="225"/>
      <c r="AY44" s="46"/>
      <c r="AZ44" s="46"/>
    </row>
    <row r="45" spans="2:84" ht="24.95" customHeight="1">
      <c r="B45" s="22"/>
      <c r="C45" s="40"/>
      <c r="D45" s="40"/>
      <c r="E45" s="246"/>
      <c r="F45" s="247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5"/>
      <c r="Z45" s="222"/>
      <c r="AA45" s="94"/>
      <c r="AB45" s="94"/>
      <c r="AC45" s="139"/>
      <c r="AD45" s="265"/>
      <c r="AE45" s="554"/>
      <c r="AF45" s="555"/>
      <c r="AG45" s="555"/>
      <c r="AH45" s="556"/>
      <c r="AI45" s="94"/>
      <c r="AJ45" s="94"/>
      <c r="AK45" s="94"/>
      <c r="AL45" s="2"/>
      <c r="AM45" s="2"/>
      <c r="AN45" s="2"/>
      <c r="AO45" s="2"/>
      <c r="AP45" s="2"/>
      <c r="AQ45" s="233"/>
      <c r="AR45" s="2"/>
      <c r="AS45" s="2"/>
      <c r="AT45" s="55"/>
      <c r="AV45" s="46"/>
      <c r="AW45" s="225"/>
      <c r="AX45" s="46"/>
      <c r="AY45" s="46"/>
      <c r="AZ45" s="46"/>
    </row>
    <row r="46" spans="2:84" ht="39.950000000000003" customHeight="1">
      <c r="B46" s="22"/>
      <c r="C46" s="40"/>
      <c r="D46" s="41"/>
      <c r="E46" s="40"/>
      <c r="F46" s="40"/>
      <c r="G46" s="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557"/>
      <c r="AF46" s="558"/>
      <c r="AG46" s="558"/>
      <c r="AH46" s="559"/>
      <c r="AI46" s="42"/>
      <c r="AJ46" s="43"/>
      <c r="AK46" s="43"/>
      <c r="AL46" s="43"/>
      <c r="AM46" s="43"/>
      <c r="AN46" s="2"/>
      <c r="AO46" s="44"/>
      <c r="AP46" s="44"/>
      <c r="AQ46" s="2"/>
      <c r="AR46" s="44"/>
      <c r="AS46" s="42"/>
      <c r="AT46" s="45"/>
      <c r="AV46" s="46"/>
      <c r="AW46" s="225"/>
      <c r="AX46" s="46"/>
      <c r="AY46" s="46"/>
      <c r="AZ46" s="46"/>
    </row>
    <row r="47" spans="2:84" ht="20.100000000000001" customHeight="1">
      <c r="B47" s="22"/>
      <c r="C47" s="40"/>
      <c r="D47" s="49"/>
      <c r="E47" s="546">
        <v>3</v>
      </c>
      <c r="F47" s="47"/>
      <c r="G47" s="547" t="s">
        <v>110</v>
      </c>
      <c r="H47" s="547"/>
      <c r="I47" s="547"/>
      <c r="J47" s="547"/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547"/>
      <c r="W47" s="547"/>
      <c r="X47" s="547"/>
      <c r="Y47" s="547"/>
      <c r="Z47" s="547"/>
      <c r="AA47" s="547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48"/>
      <c r="AM47" s="2"/>
      <c r="AN47" s="2"/>
      <c r="AO47" s="2"/>
      <c r="AP47" s="2"/>
      <c r="AQ47" s="2"/>
      <c r="AR47" s="2"/>
      <c r="AS47" s="2"/>
      <c r="AT47" s="55"/>
      <c r="AV47" s="75"/>
      <c r="AW47" s="75"/>
      <c r="AX47" s="75"/>
      <c r="AY47" s="75"/>
      <c r="AZ47" s="75"/>
      <c r="BA47" s="69"/>
      <c r="BB47" s="69"/>
      <c r="BC47" s="69"/>
      <c r="BD47" s="69"/>
      <c r="BE47" s="69"/>
      <c r="BF47" s="70"/>
    </row>
    <row r="48" spans="2:84" ht="20.100000000000001" customHeight="1">
      <c r="B48" s="22"/>
      <c r="C48" s="40"/>
      <c r="D48" s="49"/>
      <c r="E48" s="546"/>
      <c r="F48" s="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547"/>
      <c r="W48" s="547"/>
      <c r="X48" s="547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48"/>
      <c r="AM48" s="2"/>
      <c r="AN48" s="2"/>
      <c r="AO48" s="2"/>
      <c r="AP48" s="2"/>
      <c r="AQ48" s="2"/>
      <c r="AR48" s="2"/>
      <c r="AS48" s="2"/>
      <c r="AT48" s="55"/>
      <c r="AV48" s="75"/>
      <c r="AW48" s="75"/>
      <c r="AX48" s="75"/>
      <c r="AY48" s="75"/>
      <c r="AZ48" s="75"/>
      <c r="BA48" s="69"/>
      <c r="BB48" s="69"/>
      <c r="BC48" s="69"/>
      <c r="BD48" s="69"/>
      <c r="BE48" s="69"/>
      <c r="BF48" s="70"/>
    </row>
    <row r="49" spans="1:60" ht="15" customHeight="1">
      <c r="B49" s="22"/>
      <c r="C49" s="40"/>
      <c r="D49" s="40"/>
      <c r="E49" s="40"/>
      <c r="F49" s="40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139"/>
      <c r="AD49" s="94"/>
      <c r="AE49" s="94"/>
      <c r="AF49" s="94"/>
      <c r="AG49" s="94"/>
      <c r="AH49" s="94"/>
      <c r="AI49" s="94"/>
      <c r="AJ49" s="94"/>
      <c r="AK49" s="94"/>
      <c r="AL49" s="2"/>
      <c r="AM49" s="2"/>
      <c r="AN49" s="2"/>
      <c r="AO49" s="2"/>
      <c r="AP49" s="2"/>
      <c r="AQ49" s="2"/>
      <c r="AR49" s="2"/>
      <c r="AS49" s="2"/>
      <c r="AT49" s="55"/>
      <c r="AV49" s="46"/>
      <c r="AW49" s="46"/>
      <c r="AX49" s="46"/>
      <c r="AY49" s="46"/>
      <c r="AZ49" s="46"/>
    </row>
    <row r="50" spans="1:60" ht="21" customHeight="1">
      <c r="B50" s="22"/>
      <c r="C50" s="512"/>
      <c r="D50" s="512"/>
      <c r="E50" s="258"/>
      <c r="F50" s="259"/>
      <c r="G50" s="260"/>
      <c r="H50" s="133"/>
      <c r="I50" s="133"/>
      <c r="J50" s="268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134"/>
      <c r="AC50" s="135"/>
      <c r="AD50" s="136"/>
      <c r="AE50" s="135"/>
      <c r="AF50" s="135"/>
      <c r="AG50" s="135"/>
      <c r="AH50" s="135"/>
      <c r="AI50" s="71"/>
      <c r="AJ50" s="71"/>
      <c r="AK50" s="137"/>
      <c r="AL50" s="22"/>
      <c r="AM50" s="40"/>
      <c r="AN50" s="40"/>
      <c r="AO50" s="40"/>
      <c r="AP50" s="40"/>
      <c r="AQ50" s="11"/>
      <c r="AR50" s="11"/>
      <c r="AS50" s="2"/>
      <c r="AT50" s="55"/>
      <c r="AV50" s="72"/>
      <c r="AW50" s="46"/>
      <c r="AX50" s="46"/>
      <c r="AY50" s="46"/>
      <c r="AZ50" s="46"/>
      <c r="BA50" s="46"/>
      <c r="BB50" s="46"/>
    </row>
    <row r="51" spans="1:60" ht="24.75" customHeight="1">
      <c r="B51" s="22"/>
      <c r="C51" s="95"/>
      <c r="D51" s="95"/>
      <c r="E51" s="513" t="s">
        <v>5</v>
      </c>
      <c r="F51" s="514"/>
      <c r="G51" s="515" t="s">
        <v>23</v>
      </c>
      <c r="H51" s="594" t="str">
        <f>'Relation tâches &amp; compétences'!B4</f>
        <v>A1</v>
      </c>
      <c r="I51" s="595"/>
      <c r="J51" s="270"/>
      <c r="K51" s="522" t="str">
        <f>'Relation tâches &amp; compétences'!D4</f>
        <v>Préparation des opérations de réalisation, de mise en service, de maintenance</v>
      </c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97"/>
      <c r="AC51" s="132"/>
      <c r="AD51" s="211"/>
      <c r="AE51" s="548" t="s">
        <v>66</v>
      </c>
      <c r="AF51" s="549"/>
      <c r="AG51" s="549"/>
      <c r="AH51" s="550"/>
      <c r="AI51" s="1"/>
      <c r="AJ51" s="1"/>
      <c r="AK51" s="138"/>
      <c r="AL51" s="22"/>
      <c r="AM51" s="40"/>
      <c r="AN51" s="40"/>
      <c r="AO51" s="40"/>
      <c r="AP51" s="40"/>
      <c r="AQ51" s="11"/>
      <c r="AR51" s="11"/>
      <c r="AS51" s="2"/>
      <c r="AT51" s="55"/>
      <c r="AV51" s="72"/>
      <c r="AW51" s="46"/>
      <c r="AX51" s="46"/>
      <c r="AY51" s="46"/>
      <c r="AZ51" s="46"/>
      <c r="BA51" s="46"/>
      <c r="BB51" s="46"/>
    </row>
    <row r="52" spans="1:60" ht="9.9499999999999993" customHeight="1">
      <c r="B52" s="22"/>
      <c r="C52" s="95"/>
      <c r="D52" s="95"/>
      <c r="E52" s="513"/>
      <c r="F52" s="514"/>
      <c r="G52" s="515"/>
      <c r="H52" s="596"/>
      <c r="I52" s="597"/>
      <c r="J52" s="270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131"/>
      <c r="AC52" s="539" t="s">
        <v>68</v>
      </c>
      <c r="AD52" s="211"/>
      <c r="AE52" s="109"/>
      <c r="AF52" s="109"/>
      <c r="AG52" s="109"/>
      <c r="AH52" s="109"/>
      <c r="AI52" s="1"/>
      <c r="AJ52" s="96"/>
      <c r="AK52" s="138"/>
      <c r="AL52" s="22"/>
      <c r="AM52" s="40"/>
      <c r="AN52" s="40"/>
      <c r="AO52" s="40"/>
      <c r="AP52" s="40"/>
      <c r="AQ52" s="11"/>
      <c r="AR52" s="11"/>
      <c r="AS52" s="2"/>
      <c r="AT52" s="55"/>
      <c r="AV52" s="72"/>
      <c r="AW52" s="46"/>
      <c r="AX52" s="46"/>
      <c r="AY52" s="46"/>
      <c r="AZ52" s="46"/>
      <c r="BA52" s="46"/>
      <c r="BB52" s="46"/>
    </row>
    <row r="53" spans="1:60" ht="9.9499999999999993" customHeight="1">
      <c r="B53" s="22"/>
      <c r="C53" s="95"/>
      <c r="D53" s="95"/>
      <c r="E53" s="513"/>
      <c r="F53" s="514"/>
      <c r="G53" s="515"/>
      <c r="H53" s="598"/>
      <c r="I53" s="599"/>
      <c r="J53" s="270"/>
      <c r="K53" s="522"/>
      <c r="L53" s="522"/>
      <c r="M53" s="52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/>
      <c r="AA53" s="522"/>
      <c r="AB53" s="131"/>
      <c r="AC53" s="540"/>
      <c r="AD53" s="211"/>
      <c r="AE53" s="300" t="s">
        <v>3</v>
      </c>
      <c r="AF53" s="301" t="s">
        <v>4</v>
      </c>
      <c r="AG53" s="302" t="s">
        <v>1</v>
      </c>
      <c r="AH53" s="303" t="s">
        <v>2</v>
      </c>
      <c r="AI53" s="1"/>
      <c r="AJ53" s="1"/>
      <c r="AK53" s="138"/>
      <c r="AL53" s="22"/>
      <c r="AM53" s="40"/>
      <c r="AN53" s="40"/>
      <c r="AO53" s="40"/>
      <c r="AP53" s="40"/>
      <c r="AQ53" s="11"/>
      <c r="AR53" s="11"/>
      <c r="AS53" s="2"/>
      <c r="AT53" s="55"/>
      <c r="AV53" s="72"/>
      <c r="AW53" s="46"/>
      <c r="AX53" s="46"/>
      <c r="AY53" s="46"/>
      <c r="AZ53" s="46"/>
      <c r="BA53" s="46"/>
      <c r="BB53" s="46"/>
    </row>
    <row r="54" spans="1:60" ht="9.9499999999999993" customHeight="1">
      <c r="B54" s="22"/>
      <c r="C54" s="95"/>
      <c r="D54" s="95"/>
      <c r="E54" s="261"/>
      <c r="F54" s="257"/>
      <c r="G54" s="100"/>
      <c r="H54" s="123"/>
      <c r="I54" s="123"/>
      <c r="J54" s="131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31"/>
      <c r="AC54" s="131"/>
      <c r="AD54" s="211"/>
      <c r="AE54" s="1"/>
      <c r="AF54" s="1"/>
      <c r="AG54" s="1"/>
      <c r="AH54" s="1"/>
      <c r="AI54" s="1"/>
      <c r="AJ54" s="1"/>
      <c r="AK54" s="1"/>
      <c r="AL54" s="22"/>
      <c r="AM54" s="40"/>
      <c r="AN54" s="40"/>
      <c r="AO54" s="40"/>
      <c r="AP54" s="40"/>
      <c r="AQ54" s="11"/>
      <c r="AR54" s="11"/>
      <c r="AS54" s="2"/>
      <c r="AT54" s="55"/>
      <c r="AV54" s="72"/>
      <c r="AW54" s="46"/>
      <c r="AX54" s="46"/>
      <c r="AY54" s="46"/>
      <c r="AZ54" s="46"/>
      <c r="BA54" s="46"/>
      <c r="BB54" s="46"/>
    </row>
    <row r="55" spans="1:60" s="474" customFormat="1" ht="38.25" customHeight="1">
      <c r="A55" s="453"/>
      <c r="B55" s="454"/>
      <c r="C55" s="455"/>
      <c r="D55" s="456"/>
      <c r="E55" s="457"/>
      <c r="F55" s="458"/>
      <c r="G55" s="458"/>
      <c r="H55" s="532" t="s">
        <v>10</v>
      </c>
      <c r="I55" s="533"/>
      <c r="J55" s="459"/>
      <c r="K55" s="501" t="str">
        <f>VLOOKUP(H55,'Donnees rap'!E:F,2,FALSE)</f>
        <v>?</v>
      </c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  <c r="AA55" s="503"/>
      <c r="AB55" s="460"/>
      <c r="AC55" s="224" t="s">
        <v>10</v>
      </c>
      <c r="AD55" s="461"/>
      <c r="AE55" s="534" t="str">
        <f>REPT("g",(AJ55))</f>
        <v/>
      </c>
      <c r="AF55" s="535"/>
      <c r="AG55" s="535"/>
      <c r="AH55" s="536"/>
      <c r="AI55" s="462"/>
      <c r="AJ55" s="87"/>
      <c r="AK55" s="463"/>
      <c r="AL55" s="464"/>
      <c r="AM55" s="465"/>
      <c r="AN55" s="465"/>
      <c r="AO55" s="465"/>
      <c r="AP55" s="465"/>
      <c r="AQ55" s="465"/>
      <c r="AR55" s="465"/>
      <c r="AS55" s="465"/>
      <c r="AT55" s="466"/>
      <c r="AU55" s="453"/>
      <c r="AV55" s="467"/>
      <c r="AW55" s="609"/>
      <c r="AX55" s="609"/>
      <c r="AY55" s="609"/>
      <c r="AZ55" s="609"/>
      <c r="BA55" s="468"/>
      <c r="BB55" s="469"/>
      <c r="BC55" s="470"/>
      <c r="BD55" s="470"/>
      <c r="BE55" s="470"/>
      <c r="BF55" s="471"/>
      <c r="BG55" s="472"/>
      <c r="BH55" s="473"/>
    </row>
    <row r="56" spans="1:60" s="474" customFormat="1" ht="9.9499999999999993" customHeight="1">
      <c r="A56" s="453"/>
      <c r="B56" s="454"/>
      <c r="C56" s="455"/>
      <c r="D56" s="456"/>
      <c r="E56" s="457"/>
      <c r="F56" s="458"/>
      <c r="G56" s="458"/>
      <c r="H56" s="475"/>
      <c r="I56" s="475"/>
      <c r="J56" s="476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460"/>
      <c r="AC56" s="475"/>
      <c r="AD56" s="461"/>
      <c r="AE56" s="304"/>
      <c r="AF56" s="304"/>
      <c r="AG56" s="304"/>
      <c r="AH56" s="304"/>
      <c r="AI56" s="462"/>
      <c r="AJ56" s="477"/>
      <c r="AK56" s="463"/>
      <c r="AL56" s="464"/>
      <c r="AM56" s="465"/>
      <c r="AN56" s="465"/>
      <c r="AO56" s="465"/>
      <c r="AP56" s="465"/>
      <c r="AQ56" s="465"/>
      <c r="AR56" s="465"/>
      <c r="AS56" s="465"/>
      <c r="AT56" s="466"/>
      <c r="AU56" s="453"/>
      <c r="AV56" s="467"/>
      <c r="AW56" s="468"/>
      <c r="AX56" s="468"/>
      <c r="AY56" s="468"/>
      <c r="AZ56" s="468"/>
      <c r="BA56" s="468"/>
      <c r="BB56" s="469"/>
      <c r="BC56" s="470"/>
      <c r="BD56" s="470"/>
      <c r="BE56" s="470"/>
      <c r="BF56" s="471"/>
      <c r="BG56" s="472"/>
      <c r="BH56" s="473"/>
    </row>
    <row r="57" spans="1:60" s="474" customFormat="1" ht="33" customHeight="1">
      <c r="A57" s="453"/>
      <c r="B57" s="454"/>
      <c r="C57" s="455"/>
      <c r="D57" s="478"/>
      <c r="E57" s="457"/>
      <c r="F57" s="458"/>
      <c r="G57" s="479"/>
      <c r="H57" s="532" t="s">
        <v>10</v>
      </c>
      <c r="I57" s="533"/>
      <c r="J57" s="459"/>
      <c r="K57" s="501" t="str">
        <f>VLOOKUP(H57,'Donnees rap'!E:F,2,FALSE)</f>
        <v>?</v>
      </c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3"/>
      <c r="AB57" s="460"/>
      <c r="AC57" s="224" t="s">
        <v>10</v>
      </c>
      <c r="AD57" s="461"/>
      <c r="AE57" s="534" t="str">
        <f>REPT("g",(AJ57))</f>
        <v/>
      </c>
      <c r="AF57" s="535"/>
      <c r="AG57" s="535"/>
      <c r="AH57" s="536"/>
      <c r="AI57" s="462"/>
      <c r="AJ57" s="87"/>
      <c r="AK57" s="463"/>
      <c r="AL57" s="464"/>
      <c r="AM57" s="465"/>
      <c r="AN57" s="465"/>
      <c r="AO57" s="480">
        <v>44091</v>
      </c>
      <c r="AP57" s="465"/>
      <c r="AQ57" s="465"/>
      <c r="AR57" s="465"/>
      <c r="AS57" s="465"/>
      <c r="AT57" s="466"/>
      <c r="AU57" s="453"/>
      <c r="AV57" s="467"/>
      <c r="AW57" s="467"/>
      <c r="AX57" s="467"/>
      <c r="AY57" s="467"/>
      <c r="AZ57" s="467"/>
      <c r="BA57" s="467"/>
      <c r="BB57" s="467"/>
      <c r="BC57" s="470"/>
      <c r="BD57" s="470"/>
      <c r="BE57" s="470"/>
      <c r="BF57" s="471"/>
      <c r="BG57" s="472"/>
      <c r="BH57" s="473"/>
    </row>
    <row r="58" spans="1:60" s="474" customFormat="1" ht="9.9499999999999993" customHeight="1">
      <c r="A58" s="453"/>
      <c r="B58" s="454"/>
      <c r="C58" s="455"/>
      <c r="D58" s="456"/>
      <c r="E58" s="457"/>
      <c r="F58" s="458"/>
      <c r="G58" s="458"/>
      <c r="H58" s="475"/>
      <c r="I58" s="475"/>
      <c r="J58" s="476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460"/>
      <c r="AC58" s="475"/>
      <c r="AD58" s="461"/>
      <c r="AE58" s="304"/>
      <c r="AF58" s="304"/>
      <c r="AG58" s="304"/>
      <c r="AH58" s="304"/>
      <c r="AI58" s="462"/>
      <c r="AJ58" s="477"/>
      <c r="AK58" s="463"/>
      <c r="AL58" s="464"/>
      <c r="AM58" s="465"/>
      <c r="AN58" s="465"/>
      <c r="AO58" s="465"/>
      <c r="AP58" s="465"/>
      <c r="AQ58" s="465"/>
      <c r="AR58" s="465"/>
      <c r="AS58" s="465"/>
      <c r="AT58" s="466"/>
      <c r="AU58" s="453"/>
      <c r="AV58" s="467"/>
      <c r="AW58" s="468"/>
      <c r="AX58" s="468"/>
      <c r="AY58" s="468"/>
      <c r="AZ58" s="468"/>
      <c r="BA58" s="468"/>
      <c r="BB58" s="469"/>
      <c r="BC58" s="470"/>
      <c r="BD58" s="470"/>
      <c r="BE58" s="470"/>
      <c r="BF58" s="471"/>
      <c r="BG58" s="472"/>
      <c r="BH58" s="473"/>
    </row>
    <row r="59" spans="1:60" s="474" customFormat="1" ht="39.75" customHeight="1">
      <c r="A59" s="453"/>
      <c r="B59" s="454"/>
      <c r="C59" s="455"/>
      <c r="D59" s="456"/>
      <c r="E59" s="457"/>
      <c r="F59" s="458"/>
      <c r="G59" s="479"/>
      <c r="H59" s="532" t="s">
        <v>10</v>
      </c>
      <c r="I59" s="533"/>
      <c r="J59" s="459"/>
      <c r="K59" s="501" t="str">
        <f>VLOOKUP(H59,'Donnees rap'!E:F,2,FALSE)</f>
        <v>?</v>
      </c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3"/>
      <c r="AB59" s="460"/>
      <c r="AC59" s="224" t="s">
        <v>10</v>
      </c>
      <c r="AD59" s="461"/>
      <c r="AE59" s="534" t="str">
        <f>REPT("g",(AJ59))</f>
        <v/>
      </c>
      <c r="AF59" s="535"/>
      <c r="AG59" s="535"/>
      <c r="AH59" s="536"/>
      <c r="AI59" s="462"/>
      <c r="AJ59" s="87"/>
      <c r="AK59" s="463"/>
      <c r="AL59" s="464"/>
      <c r="AM59" s="465"/>
      <c r="AN59" s="465"/>
      <c r="AO59" s="465"/>
      <c r="AP59" s="465"/>
      <c r="AQ59" s="465"/>
      <c r="AR59" s="465"/>
      <c r="AS59" s="465"/>
      <c r="AT59" s="466"/>
      <c r="AU59" s="453"/>
      <c r="AV59" s="467"/>
      <c r="AW59" s="467"/>
      <c r="AX59" s="467"/>
      <c r="AY59" s="467"/>
      <c r="AZ59" s="467"/>
      <c r="BA59" s="470"/>
      <c r="BB59" s="470"/>
      <c r="BC59" s="470"/>
      <c r="BD59" s="470"/>
      <c r="BE59" s="470"/>
      <c r="BF59" s="471"/>
      <c r="BG59" s="472"/>
      <c r="BH59" s="473"/>
    </row>
    <row r="60" spans="1:60" s="474" customFormat="1" ht="9.9499999999999993" customHeight="1">
      <c r="A60" s="453"/>
      <c r="B60" s="454"/>
      <c r="C60" s="455"/>
      <c r="D60" s="456"/>
      <c r="E60" s="457"/>
      <c r="F60" s="458"/>
      <c r="G60" s="458"/>
      <c r="H60" s="475"/>
      <c r="I60" s="475"/>
      <c r="J60" s="476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460"/>
      <c r="AC60" s="475"/>
      <c r="AD60" s="461"/>
      <c r="AE60" s="304"/>
      <c r="AF60" s="304"/>
      <c r="AG60" s="304"/>
      <c r="AH60" s="304"/>
      <c r="AI60" s="462"/>
      <c r="AJ60" s="477"/>
      <c r="AK60" s="463"/>
      <c r="AL60" s="464"/>
      <c r="AM60" s="465"/>
      <c r="AN60" s="465"/>
      <c r="AO60" s="465"/>
      <c r="AP60" s="465"/>
      <c r="AQ60" s="465"/>
      <c r="AR60" s="465"/>
      <c r="AS60" s="465"/>
      <c r="AT60" s="466"/>
      <c r="AU60" s="453"/>
      <c r="AV60" s="467"/>
      <c r="AW60" s="468"/>
      <c r="AX60" s="468"/>
      <c r="AY60" s="468"/>
      <c r="AZ60" s="468"/>
      <c r="BA60" s="468"/>
      <c r="BB60" s="469"/>
      <c r="BC60" s="470"/>
      <c r="BD60" s="470"/>
      <c r="BE60" s="470"/>
      <c r="BF60" s="471"/>
      <c r="BG60" s="472"/>
      <c r="BH60" s="473"/>
    </row>
    <row r="61" spans="1:60" s="474" customFormat="1" ht="41.25" customHeight="1">
      <c r="A61" s="453"/>
      <c r="B61" s="454"/>
      <c r="C61" s="455"/>
      <c r="D61" s="481"/>
      <c r="E61" s="482"/>
      <c r="F61" s="458"/>
      <c r="G61" s="479"/>
      <c r="H61" s="532" t="s">
        <v>10</v>
      </c>
      <c r="I61" s="533"/>
      <c r="J61" s="459"/>
      <c r="K61" s="501" t="str">
        <f>VLOOKUP(H61,'Donnees rap'!E:F,2,FALSE)</f>
        <v>?</v>
      </c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3"/>
      <c r="AB61" s="460"/>
      <c r="AC61" s="224" t="s">
        <v>10</v>
      </c>
      <c r="AD61" s="461"/>
      <c r="AE61" s="534" t="str">
        <f>REPT("g",(AJ61))</f>
        <v/>
      </c>
      <c r="AF61" s="535"/>
      <c r="AG61" s="535"/>
      <c r="AH61" s="536"/>
      <c r="AI61" s="462"/>
      <c r="AJ61" s="87"/>
      <c r="AK61" s="463"/>
      <c r="AL61" s="464"/>
      <c r="AM61" s="465"/>
      <c r="AN61" s="465"/>
      <c r="AO61" s="465"/>
      <c r="AP61" s="465"/>
      <c r="AQ61" s="465"/>
      <c r="AR61" s="465"/>
      <c r="AS61" s="465"/>
      <c r="AT61" s="466"/>
      <c r="AU61" s="453"/>
      <c r="AV61" s="467"/>
      <c r="AW61" s="467"/>
      <c r="AX61" s="467"/>
      <c r="AY61" s="467"/>
      <c r="AZ61" s="467"/>
      <c r="BA61" s="470"/>
      <c r="BB61" s="470"/>
      <c r="BC61" s="470"/>
      <c r="BD61" s="470"/>
      <c r="BE61" s="470"/>
      <c r="BF61" s="471"/>
      <c r="BG61" s="472"/>
      <c r="BH61" s="473"/>
    </row>
    <row r="62" spans="1:60" s="17" customFormat="1" ht="20.100000000000001" customHeight="1">
      <c r="A62" s="14"/>
      <c r="B62" s="22"/>
      <c r="C62" s="40"/>
      <c r="D62" s="49"/>
      <c r="E62" s="263"/>
      <c r="F62" s="109"/>
      <c r="G62" s="140"/>
      <c r="H62" s="275"/>
      <c r="I62" s="275"/>
      <c r="J62" s="276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8"/>
      <c r="AC62" s="272"/>
      <c r="AD62" s="211"/>
      <c r="AE62" s="279"/>
      <c r="AF62" s="279"/>
      <c r="AG62" s="279"/>
      <c r="AH62" s="279"/>
      <c r="AI62" s="73"/>
      <c r="AJ62" s="280"/>
      <c r="AK62" s="1"/>
      <c r="AL62" s="74"/>
      <c r="AM62" s="2"/>
      <c r="AN62" s="2"/>
      <c r="AO62" s="2"/>
      <c r="AP62" s="2"/>
      <c r="AQ62" s="2"/>
      <c r="AR62" s="2"/>
      <c r="AS62" s="2"/>
      <c r="AT62" s="23"/>
      <c r="AU62" s="14"/>
      <c r="AV62" s="75"/>
      <c r="AW62" s="75"/>
      <c r="AX62" s="75"/>
      <c r="AY62" s="75"/>
      <c r="AZ62" s="75"/>
      <c r="BA62" s="69"/>
      <c r="BB62" s="69"/>
      <c r="BC62" s="69"/>
      <c r="BD62" s="69"/>
      <c r="BE62" s="69"/>
      <c r="BF62" s="70"/>
      <c r="BG62" s="98"/>
      <c r="BH62" s="99"/>
    </row>
    <row r="63" spans="1:60" ht="24.95" customHeight="1">
      <c r="B63" s="22"/>
      <c r="C63" s="512"/>
      <c r="D63" s="512"/>
      <c r="E63" s="513" t="s">
        <v>5</v>
      </c>
      <c r="F63" s="514"/>
      <c r="G63" s="515" t="s">
        <v>23</v>
      </c>
      <c r="H63" s="600" t="str">
        <f>'Relation tâches &amp; compétences'!B9</f>
        <v>A2</v>
      </c>
      <c r="I63" s="601"/>
      <c r="J63" s="270"/>
      <c r="K63" s="606" t="str">
        <f>'Relation tâches &amp; compétences'!D9</f>
        <v>Réalisation</v>
      </c>
      <c r="L63" s="606"/>
      <c r="M63" s="606"/>
      <c r="N63" s="606"/>
      <c r="O63" s="606"/>
      <c r="P63" s="606"/>
      <c r="Q63" s="606"/>
      <c r="R63" s="606"/>
      <c r="S63" s="606"/>
      <c r="T63" s="606"/>
      <c r="U63" s="606"/>
      <c r="V63" s="606"/>
      <c r="W63" s="606"/>
      <c r="X63" s="606"/>
      <c r="Y63" s="606"/>
      <c r="Z63" s="606"/>
      <c r="AA63" s="606"/>
      <c r="AB63" s="97"/>
      <c r="AC63" s="132"/>
      <c r="AD63" s="211"/>
      <c r="AE63" s="548" t="s">
        <v>66</v>
      </c>
      <c r="AF63" s="549"/>
      <c r="AG63" s="549"/>
      <c r="AH63" s="550"/>
      <c r="AI63" s="1"/>
      <c r="AJ63" s="1"/>
      <c r="AK63" s="138"/>
      <c r="AL63" s="22"/>
      <c r="AM63" s="40"/>
      <c r="AN63" s="40"/>
      <c r="AO63" s="40"/>
      <c r="AP63" s="40"/>
      <c r="AQ63" s="11"/>
      <c r="AR63" s="11"/>
      <c r="AS63" s="2"/>
      <c r="AT63" s="23"/>
      <c r="AV63" s="72"/>
      <c r="AW63" s="46"/>
      <c r="AX63" s="46"/>
      <c r="AY63" s="46"/>
      <c r="AZ63" s="46"/>
      <c r="BA63" s="46"/>
      <c r="BB63" s="46"/>
    </row>
    <row r="64" spans="1:60" ht="9.9499999999999993" customHeight="1">
      <c r="B64" s="22"/>
      <c r="C64" s="95"/>
      <c r="D64" s="95"/>
      <c r="E64" s="513"/>
      <c r="F64" s="514"/>
      <c r="G64" s="515"/>
      <c r="H64" s="602"/>
      <c r="I64" s="603"/>
      <c r="J64" s="270"/>
      <c r="K64" s="606"/>
      <c r="L64" s="606"/>
      <c r="M64" s="606"/>
      <c r="N64" s="606"/>
      <c r="O64" s="606"/>
      <c r="P64" s="606"/>
      <c r="Q64" s="606"/>
      <c r="R64" s="606"/>
      <c r="S64" s="606"/>
      <c r="T64" s="606"/>
      <c r="U64" s="606"/>
      <c r="V64" s="606"/>
      <c r="W64" s="606"/>
      <c r="X64" s="606"/>
      <c r="Y64" s="606"/>
      <c r="Z64" s="606"/>
      <c r="AA64" s="606"/>
      <c r="AB64" s="131"/>
      <c r="AC64" s="539" t="s">
        <v>68</v>
      </c>
      <c r="AD64" s="211"/>
      <c r="AE64" s="109"/>
      <c r="AF64" s="109"/>
      <c r="AG64" s="109"/>
      <c r="AH64" s="109"/>
      <c r="AI64" s="1"/>
      <c r="AJ64" s="96"/>
      <c r="AK64" s="138"/>
      <c r="AL64" s="22"/>
      <c r="AM64" s="40"/>
      <c r="AN64" s="40"/>
      <c r="AO64" s="40"/>
      <c r="AP64" s="40"/>
      <c r="AQ64" s="11"/>
      <c r="AR64" s="11"/>
      <c r="AS64" s="2"/>
      <c r="AT64" s="23"/>
      <c r="AV64" s="72"/>
      <c r="AW64" s="46"/>
      <c r="AX64" s="46"/>
      <c r="AY64" s="46"/>
      <c r="AZ64" s="46"/>
      <c r="BA64" s="46"/>
      <c r="BB64" s="46"/>
    </row>
    <row r="65" spans="1:60" ht="9.9499999999999993" customHeight="1">
      <c r="B65" s="22"/>
      <c r="C65" s="95"/>
      <c r="D65" s="95"/>
      <c r="E65" s="513"/>
      <c r="F65" s="514"/>
      <c r="G65" s="515"/>
      <c r="H65" s="604"/>
      <c r="I65" s="605"/>
      <c r="J65" s="270"/>
      <c r="K65" s="606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606"/>
      <c r="Y65" s="606"/>
      <c r="Z65" s="606"/>
      <c r="AA65" s="606"/>
      <c r="AB65" s="131"/>
      <c r="AC65" s="540"/>
      <c r="AD65" s="211"/>
      <c r="AE65" s="300" t="s">
        <v>3</v>
      </c>
      <c r="AF65" s="301" t="s">
        <v>4</v>
      </c>
      <c r="AG65" s="302" t="s">
        <v>1</v>
      </c>
      <c r="AH65" s="303" t="s">
        <v>2</v>
      </c>
      <c r="AI65" s="1"/>
      <c r="AJ65" s="1"/>
      <c r="AK65" s="138"/>
      <c r="AL65" s="22"/>
      <c r="AM65" s="40"/>
      <c r="AN65" s="40"/>
      <c r="AO65" s="40"/>
      <c r="AP65" s="40"/>
      <c r="AQ65" s="11"/>
      <c r="AR65" s="11"/>
      <c r="AS65" s="2"/>
      <c r="AT65" s="23"/>
      <c r="AV65" s="72"/>
      <c r="AW65" s="46"/>
      <c r="AX65" s="46"/>
      <c r="AY65" s="46"/>
      <c r="AZ65" s="46"/>
      <c r="BA65" s="46"/>
      <c r="BB65" s="46"/>
    </row>
    <row r="66" spans="1:60" ht="9.9499999999999993" customHeight="1">
      <c r="B66" s="22"/>
      <c r="C66" s="95"/>
      <c r="D66" s="95"/>
      <c r="E66" s="261"/>
      <c r="F66" s="257"/>
      <c r="G66" s="100"/>
      <c r="H66" s="123"/>
      <c r="I66" s="123"/>
      <c r="J66" s="131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31"/>
      <c r="AC66" s="131"/>
      <c r="AD66" s="211"/>
      <c r="AE66" s="1"/>
      <c r="AF66" s="1"/>
      <c r="AG66" s="1"/>
      <c r="AH66" s="1"/>
      <c r="AI66" s="1"/>
      <c r="AJ66" s="1"/>
      <c r="AK66" s="1"/>
      <c r="AL66" s="22"/>
      <c r="AM66" s="40"/>
      <c r="AN66" s="40"/>
      <c r="AO66" s="40"/>
      <c r="AP66" s="40"/>
      <c r="AQ66" s="11"/>
      <c r="AR66" s="11"/>
      <c r="AS66" s="2"/>
      <c r="AT66" s="23"/>
      <c r="AV66" s="72"/>
      <c r="AW66" s="46"/>
      <c r="AX66" s="46"/>
      <c r="AY66" s="46"/>
      <c r="AZ66" s="46"/>
      <c r="BA66" s="46"/>
      <c r="BB66" s="46"/>
    </row>
    <row r="67" spans="1:60" s="474" customFormat="1" ht="24.95" customHeight="1">
      <c r="A67" s="453"/>
      <c r="B67" s="454"/>
      <c r="C67" s="455"/>
      <c r="D67" s="455"/>
      <c r="E67" s="483"/>
      <c r="F67" s="458"/>
      <c r="G67" s="458"/>
      <c r="H67" s="537" t="s">
        <v>10</v>
      </c>
      <c r="I67" s="538"/>
      <c r="J67" s="459"/>
      <c r="K67" s="501" t="str">
        <f>VLOOKUP(H67,'Donnees rap'!E:F,2,FALSE)</f>
        <v>?</v>
      </c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3"/>
      <c r="AB67" s="460"/>
      <c r="AC67" s="224" t="s">
        <v>10</v>
      </c>
      <c r="AD67" s="461"/>
      <c r="AE67" s="534" t="str">
        <f t="shared" ref="AE67:AE71" si="0">REPT("g",(AJ67))</f>
        <v/>
      </c>
      <c r="AF67" s="535"/>
      <c r="AG67" s="535"/>
      <c r="AH67" s="536"/>
      <c r="AI67" s="462"/>
      <c r="AJ67" s="87"/>
      <c r="AK67" s="463"/>
      <c r="AL67" s="464"/>
      <c r="AM67" s="465"/>
      <c r="AN67" s="465"/>
      <c r="AO67" s="465"/>
      <c r="AP67" s="465"/>
      <c r="AQ67" s="465"/>
      <c r="AR67" s="465"/>
      <c r="AS67" s="465"/>
      <c r="AT67" s="484"/>
      <c r="AU67" s="453"/>
      <c r="AV67" s="467"/>
      <c r="AW67" s="467"/>
      <c r="AX67" s="467"/>
      <c r="AY67" s="467"/>
      <c r="AZ67" s="467"/>
      <c r="BA67" s="470"/>
      <c r="BB67" s="470"/>
      <c r="BC67" s="470"/>
      <c r="BD67" s="470"/>
      <c r="BE67" s="470"/>
      <c r="BF67" s="471"/>
      <c r="BG67" s="472"/>
      <c r="BH67" s="473"/>
    </row>
    <row r="68" spans="1:60" s="474" customFormat="1" ht="9.9499999999999993" customHeight="1">
      <c r="A68" s="453"/>
      <c r="B68" s="454"/>
      <c r="C68" s="455"/>
      <c r="D68" s="455"/>
      <c r="E68" s="483"/>
      <c r="F68" s="458"/>
      <c r="G68" s="458"/>
      <c r="H68" s="475"/>
      <c r="I68" s="475"/>
      <c r="J68" s="476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460"/>
      <c r="AC68" s="475"/>
      <c r="AD68" s="461"/>
      <c r="AE68" s="304"/>
      <c r="AF68" s="304"/>
      <c r="AG68" s="304"/>
      <c r="AH68" s="304"/>
      <c r="AI68" s="462"/>
      <c r="AJ68" s="477"/>
      <c r="AK68" s="463"/>
      <c r="AL68" s="464"/>
      <c r="AM68" s="465"/>
      <c r="AN68" s="465"/>
      <c r="AO68" s="465"/>
      <c r="AP68" s="465"/>
      <c r="AQ68" s="465"/>
      <c r="AR68" s="465"/>
      <c r="AS68" s="465"/>
      <c r="AT68" s="484"/>
      <c r="AU68" s="453"/>
      <c r="AV68" s="467"/>
      <c r="AW68" s="467"/>
      <c r="AX68" s="467"/>
      <c r="AY68" s="467"/>
      <c r="AZ68" s="467"/>
      <c r="BA68" s="470"/>
      <c r="BB68" s="470"/>
      <c r="BC68" s="470"/>
      <c r="BD68" s="470"/>
      <c r="BE68" s="470"/>
      <c r="BF68" s="471"/>
      <c r="BG68" s="472"/>
      <c r="BH68" s="473"/>
    </row>
    <row r="69" spans="1:60" s="474" customFormat="1" ht="24.95" customHeight="1">
      <c r="A69" s="453"/>
      <c r="B69" s="454"/>
      <c r="C69" s="455"/>
      <c r="D69" s="481"/>
      <c r="E69" s="482"/>
      <c r="F69" s="458"/>
      <c r="G69" s="479"/>
      <c r="H69" s="537" t="s">
        <v>10</v>
      </c>
      <c r="I69" s="538"/>
      <c r="J69" s="459"/>
      <c r="K69" s="501" t="str">
        <f>VLOOKUP(H69,'Donnees rap'!E:F,2,FALSE)</f>
        <v>?</v>
      </c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3"/>
      <c r="AB69" s="460"/>
      <c r="AC69" s="224" t="s">
        <v>10</v>
      </c>
      <c r="AD69" s="461"/>
      <c r="AE69" s="534" t="str">
        <f t="shared" si="0"/>
        <v/>
      </c>
      <c r="AF69" s="535"/>
      <c r="AG69" s="535"/>
      <c r="AH69" s="536"/>
      <c r="AI69" s="462"/>
      <c r="AJ69" s="87"/>
      <c r="AK69" s="463"/>
      <c r="AL69" s="464"/>
      <c r="AM69" s="465"/>
      <c r="AN69" s="465"/>
      <c r="AO69" s="465"/>
      <c r="AP69" s="465"/>
      <c r="AQ69" s="465"/>
      <c r="AR69" s="465"/>
      <c r="AS69" s="465"/>
      <c r="AT69" s="484"/>
      <c r="AU69" s="453"/>
      <c r="AV69" s="467"/>
      <c r="AW69" s="467"/>
      <c r="AX69" s="467"/>
      <c r="AY69" s="467"/>
      <c r="AZ69" s="467"/>
      <c r="BA69" s="470"/>
      <c r="BB69" s="470"/>
      <c r="BC69" s="470"/>
      <c r="BD69" s="470"/>
      <c r="BE69" s="470"/>
      <c r="BF69" s="471"/>
      <c r="BG69" s="472"/>
      <c r="BH69" s="473"/>
    </row>
    <row r="70" spans="1:60" s="474" customFormat="1" ht="9.9499999999999993" customHeight="1">
      <c r="A70" s="453"/>
      <c r="B70" s="454"/>
      <c r="C70" s="455"/>
      <c r="D70" s="455"/>
      <c r="E70" s="483"/>
      <c r="F70" s="458"/>
      <c r="G70" s="458"/>
      <c r="H70" s="475"/>
      <c r="I70" s="475"/>
      <c r="J70" s="476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460"/>
      <c r="AC70" s="475"/>
      <c r="AD70" s="461"/>
      <c r="AE70" s="304"/>
      <c r="AF70" s="304"/>
      <c r="AG70" s="304"/>
      <c r="AH70" s="304"/>
      <c r="AI70" s="462"/>
      <c r="AJ70" s="477"/>
      <c r="AK70" s="463"/>
      <c r="AL70" s="464"/>
      <c r="AM70" s="465"/>
      <c r="AN70" s="465"/>
      <c r="AO70" s="465"/>
      <c r="AP70" s="465"/>
      <c r="AQ70" s="465"/>
      <c r="AR70" s="465"/>
      <c r="AS70" s="465"/>
      <c r="AT70" s="484"/>
      <c r="AU70" s="453"/>
      <c r="AV70" s="467"/>
      <c r="AW70" s="467"/>
      <c r="AX70" s="467"/>
      <c r="AY70" s="467"/>
      <c r="AZ70" s="467"/>
      <c r="BA70" s="470"/>
      <c r="BB70" s="470"/>
      <c r="BC70" s="470"/>
      <c r="BD70" s="470"/>
      <c r="BE70" s="470"/>
      <c r="BF70" s="471"/>
      <c r="BG70" s="472"/>
      <c r="BH70" s="473"/>
    </row>
    <row r="71" spans="1:60" s="474" customFormat="1" ht="24.95" customHeight="1">
      <c r="A71" s="453"/>
      <c r="B71" s="454"/>
      <c r="C71" s="455"/>
      <c r="D71" s="481"/>
      <c r="E71" s="482"/>
      <c r="F71" s="458"/>
      <c r="G71" s="479"/>
      <c r="H71" s="537" t="s">
        <v>10</v>
      </c>
      <c r="I71" s="538"/>
      <c r="J71" s="459"/>
      <c r="K71" s="501" t="str">
        <f>VLOOKUP(H71,'Donnees rap'!E:F,2,FALSE)</f>
        <v>?</v>
      </c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3"/>
      <c r="AB71" s="460"/>
      <c r="AC71" s="224" t="s">
        <v>10</v>
      </c>
      <c r="AD71" s="461"/>
      <c r="AE71" s="534" t="str">
        <f t="shared" si="0"/>
        <v/>
      </c>
      <c r="AF71" s="535"/>
      <c r="AG71" s="535"/>
      <c r="AH71" s="536"/>
      <c r="AI71" s="462"/>
      <c r="AJ71" s="87"/>
      <c r="AK71" s="463"/>
      <c r="AL71" s="464"/>
      <c r="AM71" s="465"/>
      <c r="AN71" s="465"/>
      <c r="AO71" s="465"/>
      <c r="AP71" s="465"/>
      <c r="AQ71" s="465"/>
      <c r="AR71" s="465"/>
      <c r="AS71" s="465"/>
      <c r="AT71" s="484"/>
      <c r="AU71" s="453"/>
      <c r="AV71" s="467"/>
      <c r="AW71" s="467"/>
      <c r="AX71" s="467"/>
      <c r="AY71" s="467"/>
      <c r="AZ71" s="467"/>
      <c r="BA71" s="470"/>
      <c r="BB71" s="470"/>
      <c r="BC71" s="470"/>
      <c r="BD71" s="470"/>
      <c r="BE71" s="470"/>
      <c r="BF71" s="471"/>
      <c r="BG71" s="472"/>
      <c r="BH71" s="473"/>
    </row>
    <row r="72" spans="1:60" s="474" customFormat="1" ht="8.25" customHeight="1">
      <c r="A72" s="453"/>
      <c r="B72" s="454"/>
      <c r="C72" s="455"/>
      <c r="D72" s="455"/>
      <c r="E72" s="483"/>
      <c r="F72" s="458"/>
      <c r="G72" s="458"/>
      <c r="H72" s="475"/>
      <c r="I72" s="475"/>
      <c r="J72" s="476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460"/>
      <c r="AC72" s="475"/>
      <c r="AD72" s="461"/>
      <c r="AE72" s="304"/>
      <c r="AF72" s="304"/>
      <c r="AG72" s="304"/>
      <c r="AH72" s="304"/>
      <c r="AI72" s="462"/>
      <c r="AJ72" s="477"/>
      <c r="AK72" s="463"/>
      <c r="AL72" s="464"/>
      <c r="AM72" s="465"/>
      <c r="AN72" s="465"/>
      <c r="AO72" s="465"/>
      <c r="AP72" s="465"/>
      <c r="AQ72" s="465"/>
      <c r="AR72" s="465"/>
      <c r="AS72" s="465"/>
      <c r="AT72" s="484"/>
      <c r="AU72" s="453"/>
      <c r="AV72" s="467"/>
      <c r="AW72" s="467"/>
      <c r="AX72" s="467"/>
      <c r="AY72" s="467"/>
      <c r="AZ72" s="467"/>
      <c r="BA72" s="470"/>
      <c r="BB72" s="470"/>
      <c r="BC72" s="470"/>
      <c r="BD72" s="470"/>
      <c r="BE72" s="470"/>
      <c r="BF72" s="471"/>
      <c r="BG72" s="472"/>
      <c r="BH72" s="473"/>
    </row>
    <row r="73" spans="1:60" s="474" customFormat="1" ht="25.5" customHeight="1">
      <c r="A73" s="453"/>
      <c r="B73" s="454"/>
      <c r="C73" s="455"/>
      <c r="D73" s="455"/>
      <c r="E73" s="483"/>
      <c r="F73" s="458"/>
      <c r="G73" s="458"/>
      <c r="H73" s="537" t="s">
        <v>10</v>
      </c>
      <c r="I73" s="538"/>
      <c r="J73" s="459"/>
      <c r="K73" s="501" t="str">
        <f>VLOOKUP(H73,'Donnees rap'!E:F,2,FALSE)</f>
        <v>?</v>
      </c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3"/>
      <c r="AB73" s="460"/>
      <c r="AC73" s="224" t="s">
        <v>10</v>
      </c>
      <c r="AD73" s="461"/>
      <c r="AE73" s="534" t="str">
        <f t="shared" ref="AE73" si="1">REPT("g",(AJ73))</f>
        <v/>
      </c>
      <c r="AF73" s="535"/>
      <c r="AG73" s="535"/>
      <c r="AH73" s="536"/>
      <c r="AI73" s="462"/>
      <c r="AJ73" s="87"/>
      <c r="AK73" s="463"/>
      <c r="AL73" s="464"/>
      <c r="AM73" s="465"/>
      <c r="AN73" s="465"/>
      <c r="AO73" s="465"/>
      <c r="AP73" s="465"/>
      <c r="AQ73" s="465"/>
      <c r="AR73" s="465"/>
      <c r="AS73" s="465"/>
      <c r="AT73" s="484"/>
      <c r="AU73" s="453"/>
      <c r="AV73" s="467"/>
      <c r="AW73" s="467"/>
      <c r="AX73" s="467"/>
      <c r="AY73" s="467"/>
      <c r="AZ73" s="467"/>
      <c r="BA73" s="470"/>
      <c r="BB73" s="470"/>
      <c r="BC73" s="470"/>
      <c r="BD73" s="470"/>
      <c r="BE73" s="470"/>
      <c r="BF73" s="471"/>
      <c r="BG73" s="472"/>
      <c r="BH73" s="473"/>
    </row>
    <row r="74" spans="1:60" s="474" customFormat="1" ht="9.9499999999999993" customHeight="1">
      <c r="A74" s="453"/>
      <c r="B74" s="454"/>
      <c r="C74" s="455"/>
      <c r="D74" s="455"/>
      <c r="E74" s="483"/>
      <c r="F74" s="458"/>
      <c r="G74" s="458"/>
      <c r="H74" s="475"/>
      <c r="I74" s="475"/>
      <c r="J74" s="476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460"/>
      <c r="AC74" s="475"/>
      <c r="AD74" s="461"/>
      <c r="AE74" s="304"/>
      <c r="AF74" s="304"/>
      <c r="AG74" s="304"/>
      <c r="AH74" s="304"/>
      <c r="AI74" s="462"/>
      <c r="AJ74" s="477"/>
      <c r="AK74" s="463"/>
      <c r="AL74" s="464"/>
      <c r="AM74" s="465"/>
      <c r="AN74" s="465"/>
      <c r="AO74" s="465"/>
      <c r="AP74" s="465"/>
      <c r="AQ74" s="465"/>
      <c r="AR74" s="465"/>
      <c r="AS74" s="465"/>
      <c r="AT74" s="484"/>
      <c r="AU74" s="453"/>
      <c r="AV74" s="467"/>
      <c r="AW74" s="467"/>
      <c r="AX74" s="467"/>
      <c r="AY74" s="467"/>
      <c r="AZ74" s="467"/>
      <c r="BA74" s="470"/>
      <c r="BB74" s="470"/>
      <c r="BC74" s="470"/>
      <c r="BD74" s="470"/>
      <c r="BE74" s="470"/>
      <c r="BF74" s="471"/>
      <c r="BG74" s="472"/>
      <c r="BH74" s="473"/>
    </row>
    <row r="75" spans="1:60" s="474" customFormat="1" ht="24.95" customHeight="1">
      <c r="A75" s="453"/>
      <c r="B75" s="454"/>
      <c r="C75" s="455"/>
      <c r="D75" s="481"/>
      <c r="E75" s="482"/>
      <c r="F75" s="458"/>
      <c r="G75" s="479"/>
      <c r="H75" s="537" t="s">
        <v>10</v>
      </c>
      <c r="I75" s="538"/>
      <c r="J75" s="459"/>
      <c r="K75" s="501" t="str">
        <f>VLOOKUP(H75,'Donnees rap'!E:F,2,FALSE)</f>
        <v>?</v>
      </c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3"/>
      <c r="AB75" s="460"/>
      <c r="AC75" s="224" t="s">
        <v>10</v>
      </c>
      <c r="AD75" s="461"/>
      <c r="AE75" s="534" t="str">
        <f t="shared" ref="AE75" si="2">REPT("g",(AJ75))</f>
        <v/>
      </c>
      <c r="AF75" s="535"/>
      <c r="AG75" s="535"/>
      <c r="AH75" s="536"/>
      <c r="AI75" s="462"/>
      <c r="AJ75" s="87"/>
      <c r="AK75" s="463"/>
      <c r="AL75" s="464"/>
      <c r="AM75" s="465"/>
      <c r="AN75" s="465"/>
      <c r="AO75" s="465"/>
      <c r="AP75" s="465"/>
      <c r="AQ75" s="465"/>
      <c r="AR75" s="465"/>
      <c r="AS75" s="465"/>
      <c r="AT75" s="484"/>
      <c r="AU75" s="453"/>
      <c r="AV75" s="467"/>
      <c r="AW75" s="467"/>
      <c r="AX75" s="467"/>
      <c r="AY75" s="467"/>
      <c r="AZ75" s="467"/>
      <c r="BA75" s="470"/>
      <c r="BB75" s="470"/>
      <c r="BC75" s="470"/>
      <c r="BD75" s="470"/>
      <c r="BE75" s="470"/>
      <c r="BF75" s="471"/>
      <c r="BG75" s="472"/>
      <c r="BH75" s="473"/>
    </row>
    <row r="76" spans="1:60" s="474" customFormat="1" ht="9.9499999999999993" customHeight="1">
      <c r="A76" s="453"/>
      <c r="B76" s="454"/>
      <c r="C76" s="455"/>
      <c r="D76" s="455"/>
      <c r="E76" s="483"/>
      <c r="F76" s="458"/>
      <c r="G76" s="458"/>
      <c r="H76" s="475"/>
      <c r="I76" s="475"/>
      <c r="J76" s="476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460"/>
      <c r="AC76" s="475"/>
      <c r="AD76" s="461"/>
      <c r="AE76" s="304"/>
      <c r="AF76" s="304"/>
      <c r="AG76" s="304"/>
      <c r="AH76" s="304"/>
      <c r="AI76" s="462"/>
      <c r="AJ76" s="477"/>
      <c r="AK76" s="463"/>
      <c r="AL76" s="464"/>
      <c r="AM76" s="465"/>
      <c r="AN76" s="465"/>
      <c r="AO76" s="465"/>
      <c r="AP76" s="465"/>
      <c r="AQ76" s="465"/>
      <c r="AR76" s="465"/>
      <c r="AS76" s="465"/>
      <c r="AT76" s="484"/>
      <c r="AU76" s="453"/>
      <c r="AV76" s="467"/>
      <c r="AW76" s="467"/>
      <c r="AX76" s="467"/>
      <c r="AY76" s="467"/>
      <c r="AZ76" s="467"/>
      <c r="BA76" s="470"/>
      <c r="BB76" s="470"/>
      <c r="BC76" s="470"/>
      <c r="BD76" s="470"/>
      <c r="BE76" s="470"/>
      <c r="BF76" s="471"/>
      <c r="BG76" s="472"/>
      <c r="BH76" s="473"/>
    </row>
    <row r="77" spans="1:60" s="474" customFormat="1" ht="24.95" customHeight="1">
      <c r="A77" s="453"/>
      <c r="B77" s="454"/>
      <c r="C77" s="455"/>
      <c r="D77" s="481"/>
      <c r="E77" s="482"/>
      <c r="F77" s="458"/>
      <c r="G77" s="479"/>
      <c r="H77" s="613" t="s">
        <v>10</v>
      </c>
      <c r="I77" s="614"/>
      <c r="J77" s="459"/>
      <c r="K77" s="501" t="str">
        <f>VLOOKUP(H77,'Donnees rap'!E:F,2,FALSE)</f>
        <v>?</v>
      </c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3"/>
      <c r="AB77" s="460"/>
      <c r="AC77" s="224" t="s">
        <v>10</v>
      </c>
      <c r="AD77" s="461"/>
      <c r="AE77" s="534" t="str">
        <f t="shared" ref="AE77" si="3">REPT("g",(AJ77))</f>
        <v/>
      </c>
      <c r="AF77" s="535"/>
      <c r="AG77" s="535"/>
      <c r="AH77" s="536"/>
      <c r="AI77" s="462"/>
      <c r="AJ77" s="87"/>
      <c r="AK77" s="463"/>
      <c r="AL77" s="464"/>
      <c r="AM77" s="465"/>
      <c r="AN77" s="465"/>
      <c r="AO77" s="465"/>
      <c r="AP77" s="465"/>
      <c r="AQ77" s="465"/>
      <c r="AR77" s="465"/>
      <c r="AS77" s="465"/>
      <c r="AT77" s="484"/>
      <c r="AU77" s="453"/>
      <c r="AV77" s="467"/>
      <c r="AW77" s="467"/>
      <c r="AX77" s="467"/>
      <c r="AY77" s="467"/>
      <c r="AZ77" s="467"/>
      <c r="BA77" s="470"/>
      <c r="BB77" s="470"/>
      <c r="BC77" s="470"/>
      <c r="BD77" s="470"/>
      <c r="BE77" s="470"/>
      <c r="BF77" s="471"/>
      <c r="BG77" s="472"/>
      <c r="BH77" s="473"/>
    </row>
    <row r="78" spans="1:60" s="17" customFormat="1" ht="20.100000000000001" customHeight="1">
      <c r="A78" s="14"/>
      <c r="B78" s="22"/>
      <c r="C78" s="40"/>
      <c r="D78" s="49"/>
      <c r="E78" s="263"/>
      <c r="F78" s="109"/>
      <c r="G78" s="140"/>
      <c r="H78" s="281"/>
      <c r="I78" s="281"/>
      <c r="J78" s="273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72"/>
      <c r="AC78" s="281"/>
      <c r="AD78" s="367"/>
      <c r="AE78" s="283"/>
      <c r="AF78" s="283"/>
      <c r="AG78" s="283"/>
      <c r="AH78" s="283"/>
      <c r="AI78" s="73"/>
      <c r="AJ78" s="280"/>
      <c r="AK78" s="1"/>
      <c r="AL78" s="74"/>
      <c r="AM78" s="2"/>
      <c r="AN78" s="2"/>
      <c r="AO78" s="2"/>
      <c r="AP78" s="2"/>
      <c r="AQ78" s="2"/>
      <c r="AR78" s="2"/>
      <c r="AS78" s="2"/>
      <c r="AT78" s="23"/>
      <c r="AU78" s="14"/>
      <c r="AV78" s="75"/>
      <c r="AW78" s="75"/>
      <c r="AX78" s="75"/>
      <c r="AY78" s="75"/>
      <c r="AZ78" s="75"/>
      <c r="BA78" s="69"/>
      <c r="BB78" s="69"/>
      <c r="BC78" s="69"/>
      <c r="BD78" s="69"/>
      <c r="BE78" s="69"/>
      <c r="BF78" s="70"/>
      <c r="BG78" s="98"/>
      <c r="BH78" s="99"/>
    </row>
    <row r="79" spans="1:60" s="17" customFormat="1" ht="24.75" customHeight="1">
      <c r="A79" s="14"/>
      <c r="B79" s="22"/>
      <c r="C79" s="40"/>
      <c r="D79" s="49"/>
      <c r="E79" s="513" t="s">
        <v>5</v>
      </c>
      <c r="F79" s="514"/>
      <c r="G79" s="515" t="s">
        <v>23</v>
      </c>
      <c r="H79" s="632" t="str">
        <f>'Relation tâches &amp; compétences'!B16</f>
        <v>A3</v>
      </c>
      <c r="I79" s="633"/>
      <c r="J79" s="270"/>
      <c r="K79" s="522" t="str">
        <f>'Relation tâches &amp; compétences'!D16</f>
        <v>Mise en service</v>
      </c>
      <c r="L79" s="522"/>
      <c r="M79" s="522"/>
      <c r="N79" s="522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2"/>
      <c r="AA79" s="522"/>
      <c r="AB79" s="97"/>
      <c r="AC79" s="132"/>
      <c r="AD79" s="367"/>
      <c r="AE79" s="548" t="s">
        <v>66</v>
      </c>
      <c r="AF79" s="549"/>
      <c r="AG79" s="549"/>
      <c r="AH79" s="550"/>
      <c r="AI79" s="1"/>
      <c r="AJ79" s="1"/>
      <c r="AK79" s="1"/>
      <c r="AL79" s="74"/>
      <c r="AM79" s="2"/>
      <c r="AN79" s="2"/>
      <c r="AO79" s="2"/>
      <c r="AP79" s="2"/>
      <c r="AQ79" s="2"/>
      <c r="AR79" s="2"/>
      <c r="AS79" s="2"/>
      <c r="AT79" s="23"/>
      <c r="AU79" s="14"/>
      <c r="AV79" s="75"/>
      <c r="AW79" s="75"/>
      <c r="AX79" s="75"/>
      <c r="AY79" s="75"/>
      <c r="AZ79" s="75"/>
      <c r="BA79" s="69"/>
      <c r="BB79" s="69"/>
      <c r="BC79" s="69"/>
      <c r="BD79" s="69"/>
      <c r="BE79" s="69"/>
      <c r="BF79" s="70"/>
      <c r="BG79" s="98"/>
      <c r="BH79" s="99"/>
    </row>
    <row r="80" spans="1:60" s="17" customFormat="1" ht="9.9499999999999993" customHeight="1">
      <c r="A80" s="14"/>
      <c r="B80" s="22"/>
      <c r="C80" s="40"/>
      <c r="D80" s="49"/>
      <c r="E80" s="513"/>
      <c r="F80" s="514"/>
      <c r="G80" s="515"/>
      <c r="H80" s="634"/>
      <c r="I80" s="635"/>
      <c r="J80" s="270"/>
      <c r="K80" s="522"/>
      <c r="L80" s="522"/>
      <c r="M80" s="522"/>
      <c r="N80" s="522"/>
      <c r="O80" s="522"/>
      <c r="P80" s="522"/>
      <c r="Q80" s="522"/>
      <c r="R80" s="522"/>
      <c r="S80" s="522"/>
      <c r="T80" s="522"/>
      <c r="U80" s="522"/>
      <c r="V80" s="522"/>
      <c r="W80" s="522"/>
      <c r="X80" s="522"/>
      <c r="Y80" s="522"/>
      <c r="Z80" s="522"/>
      <c r="AA80" s="522"/>
      <c r="AB80" s="131"/>
      <c r="AC80" s="539" t="s">
        <v>68</v>
      </c>
      <c r="AD80" s="367"/>
      <c r="AE80" s="109"/>
      <c r="AF80" s="109"/>
      <c r="AG80" s="109"/>
      <c r="AH80" s="109"/>
      <c r="AI80" s="1"/>
      <c r="AJ80" s="1"/>
      <c r="AK80" s="1"/>
      <c r="AL80" s="74"/>
      <c r="AM80" s="2"/>
      <c r="AN80" s="2"/>
      <c r="AO80" s="2"/>
      <c r="AP80" s="2"/>
      <c r="AQ80" s="2"/>
      <c r="AR80" s="2"/>
      <c r="AS80" s="2"/>
      <c r="AT80" s="23"/>
      <c r="AU80" s="14"/>
      <c r="AV80" s="75"/>
      <c r="AW80" s="75"/>
      <c r="AX80" s="75"/>
      <c r="AY80" s="75"/>
      <c r="AZ80" s="75"/>
      <c r="BA80" s="69"/>
      <c r="BB80" s="69"/>
      <c r="BC80" s="69"/>
      <c r="BD80" s="69"/>
      <c r="BE80" s="69"/>
      <c r="BF80" s="70"/>
      <c r="BG80" s="98"/>
      <c r="BH80" s="99"/>
    </row>
    <row r="81" spans="1:60" s="17" customFormat="1" ht="9.9499999999999993" customHeight="1">
      <c r="A81" s="14"/>
      <c r="B81" s="22"/>
      <c r="C81" s="40"/>
      <c r="D81" s="49"/>
      <c r="E81" s="513"/>
      <c r="F81" s="514"/>
      <c r="G81" s="515"/>
      <c r="H81" s="636"/>
      <c r="I81" s="637"/>
      <c r="J81" s="270"/>
      <c r="K81" s="522"/>
      <c r="L81" s="522"/>
      <c r="M81" s="52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2"/>
      <c r="Z81" s="522"/>
      <c r="AA81" s="522"/>
      <c r="AB81" s="131"/>
      <c r="AC81" s="540"/>
      <c r="AD81" s="367"/>
      <c r="AE81" s="300" t="s">
        <v>3</v>
      </c>
      <c r="AF81" s="301" t="s">
        <v>4</v>
      </c>
      <c r="AG81" s="302" t="s">
        <v>1</v>
      </c>
      <c r="AH81" s="303" t="s">
        <v>2</v>
      </c>
      <c r="AI81" s="1"/>
      <c r="AJ81" s="96"/>
      <c r="AK81" s="1"/>
      <c r="AL81" s="74"/>
      <c r="AM81" s="2"/>
      <c r="AN81" s="2"/>
      <c r="AO81" s="2"/>
      <c r="AP81" s="2"/>
      <c r="AQ81" s="2"/>
      <c r="AR81" s="2"/>
      <c r="AS81" s="2"/>
      <c r="AT81" s="23"/>
      <c r="AU81" s="14"/>
      <c r="AV81" s="75"/>
      <c r="AW81" s="75"/>
      <c r="AX81" s="75"/>
      <c r="AY81" s="75"/>
      <c r="AZ81" s="75"/>
      <c r="BA81" s="69"/>
      <c r="BB81" s="69"/>
      <c r="BC81" s="69"/>
      <c r="BD81" s="69"/>
      <c r="BE81" s="69"/>
      <c r="BF81" s="70"/>
      <c r="BG81" s="98"/>
      <c r="BH81" s="99"/>
    </row>
    <row r="82" spans="1:60" s="17" customFormat="1" ht="9.9499999999999993" customHeight="1">
      <c r="A82" s="14"/>
      <c r="B82" s="22"/>
      <c r="C82" s="40"/>
      <c r="D82" s="49"/>
      <c r="E82" s="261"/>
      <c r="F82" s="257"/>
      <c r="G82" s="100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31"/>
      <c r="AC82" s="131"/>
      <c r="AD82" s="367"/>
      <c r="AE82" s="1"/>
      <c r="AF82" s="1"/>
      <c r="AG82" s="1"/>
      <c r="AH82" s="1"/>
      <c r="AI82" s="1"/>
      <c r="AJ82" s="1"/>
      <c r="AK82" s="1"/>
      <c r="AL82" s="74"/>
      <c r="AM82" s="2"/>
      <c r="AN82" s="2"/>
      <c r="AO82" s="2"/>
      <c r="AP82" s="2"/>
      <c r="AQ82" s="2"/>
      <c r="AR82" s="2"/>
      <c r="AS82" s="2"/>
      <c r="AT82" s="23"/>
      <c r="AU82" s="14"/>
      <c r="AV82" s="75"/>
      <c r="AW82" s="75"/>
      <c r="AX82" s="75"/>
      <c r="AY82" s="75"/>
      <c r="AZ82" s="75"/>
      <c r="BA82" s="69"/>
      <c r="BB82" s="69"/>
      <c r="BC82" s="69"/>
      <c r="BD82" s="69"/>
      <c r="BE82" s="69"/>
      <c r="BF82" s="70"/>
      <c r="BG82" s="98"/>
      <c r="BH82" s="99"/>
    </row>
    <row r="83" spans="1:60" s="474" customFormat="1" ht="41.25" customHeight="1">
      <c r="A83" s="453"/>
      <c r="B83" s="454"/>
      <c r="C83" s="455"/>
      <c r="D83" s="481"/>
      <c r="E83" s="483"/>
      <c r="F83" s="458"/>
      <c r="G83" s="458"/>
      <c r="H83" s="607" t="s">
        <v>10</v>
      </c>
      <c r="I83" s="608"/>
      <c r="J83" s="459"/>
      <c r="K83" s="501" t="str">
        <f>VLOOKUP(H83,'Donnees rap'!E:F,2,FALSE)</f>
        <v>?</v>
      </c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3"/>
      <c r="AB83" s="460"/>
      <c r="AC83" s="224" t="s">
        <v>10</v>
      </c>
      <c r="AD83" s="461"/>
      <c r="AE83" s="534" t="str">
        <f t="shared" ref="AE83" si="4">REPT("g",(AJ83))</f>
        <v/>
      </c>
      <c r="AF83" s="535"/>
      <c r="AG83" s="535"/>
      <c r="AH83" s="536"/>
      <c r="AI83" s="462"/>
      <c r="AJ83" s="87"/>
      <c r="AK83" s="463"/>
      <c r="AL83" s="464"/>
      <c r="AM83" s="465"/>
      <c r="AN83" s="465"/>
      <c r="AO83" s="465"/>
      <c r="AP83" s="465"/>
      <c r="AQ83" s="465"/>
      <c r="AR83" s="465"/>
      <c r="AS83" s="465"/>
      <c r="AT83" s="484"/>
      <c r="AU83" s="453"/>
      <c r="AV83" s="467"/>
      <c r="AW83" s="467"/>
      <c r="AX83" s="467"/>
      <c r="AY83" s="467"/>
      <c r="AZ83" s="467"/>
      <c r="BA83" s="470"/>
      <c r="BB83" s="470"/>
      <c r="BC83" s="470"/>
      <c r="BD83" s="470"/>
      <c r="BE83" s="470"/>
      <c r="BF83" s="471"/>
      <c r="BG83" s="472"/>
      <c r="BH83" s="473"/>
    </row>
    <row r="84" spans="1:60" s="474" customFormat="1" ht="9.9499999999999993" customHeight="1">
      <c r="A84" s="453"/>
      <c r="B84" s="454"/>
      <c r="C84" s="455"/>
      <c r="D84" s="481"/>
      <c r="E84" s="483"/>
      <c r="F84" s="458"/>
      <c r="G84" s="458"/>
      <c r="H84" s="475"/>
      <c r="I84" s="475"/>
      <c r="J84" s="476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460"/>
      <c r="AC84" s="475"/>
      <c r="AD84" s="461"/>
      <c r="AE84" s="304"/>
      <c r="AF84" s="304"/>
      <c r="AG84" s="304"/>
      <c r="AH84" s="304"/>
      <c r="AI84" s="462"/>
      <c r="AJ84" s="477"/>
      <c r="AK84" s="463"/>
      <c r="AL84" s="464"/>
      <c r="AM84" s="465"/>
      <c r="AN84" s="465"/>
      <c r="AO84" s="465"/>
      <c r="AP84" s="465"/>
      <c r="AQ84" s="465"/>
      <c r="AR84" s="465"/>
      <c r="AS84" s="465"/>
      <c r="AT84" s="484"/>
      <c r="AU84" s="453"/>
      <c r="AV84" s="467"/>
      <c r="AW84" s="467"/>
      <c r="AX84" s="467"/>
      <c r="AY84" s="467"/>
      <c r="AZ84" s="467"/>
      <c r="BA84" s="470"/>
      <c r="BB84" s="470"/>
      <c r="BC84" s="470"/>
      <c r="BD84" s="470"/>
      <c r="BE84" s="470"/>
      <c r="BF84" s="471"/>
      <c r="BG84" s="472"/>
      <c r="BH84" s="473"/>
    </row>
    <row r="85" spans="1:60" s="474" customFormat="1" ht="24.95" customHeight="1">
      <c r="A85" s="453"/>
      <c r="B85" s="454"/>
      <c r="C85" s="455"/>
      <c r="D85" s="481"/>
      <c r="E85" s="482"/>
      <c r="F85" s="458"/>
      <c r="G85" s="479"/>
      <c r="H85" s="607" t="s">
        <v>10</v>
      </c>
      <c r="I85" s="608"/>
      <c r="J85" s="459"/>
      <c r="K85" s="501" t="str">
        <f>VLOOKUP(H85,'Donnees rap'!E:F,2,FALSE)</f>
        <v>?</v>
      </c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3"/>
      <c r="AB85" s="460"/>
      <c r="AC85" s="224" t="s">
        <v>10</v>
      </c>
      <c r="AD85" s="461"/>
      <c r="AE85" s="534" t="str">
        <f t="shared" ref="AE85" si="5">REPT("g",(AJ85))</f>
        <v/>
      </c>
      <c r="AF85" s="535"/>
      <c r="AG85" s="535"/>
      <c r="AH85" s="536"/>
      <c r="AI85" s="462"/>
      <c r="AJ85" s="87"/>
      <c r="AK85" s="463"/>
      <c r="AL85" s="464"/>
      <c r="AM85" s="465"/>
      <c r="AN85" s="465"/>
      <c r="AO85" s="465"/>
      <c r="AP85" s="465"/>
      <c r="AQ85" s="465"/>
      <c r="AR85" s="465"/>
      <c r="AS85" s="465"/>
      <c r="AT85" s="484"/>
      <c r="AU85" s="453"/>
      <c r="AV85" s="467"/>
      <c r="AW85" s="467"/>
      <c r="AX85" s="467"/>
      <c r="AY85" s="467"/>
      <c r="AZ85" s="467"/>
      <c r="BA85" s="470"/>
      <c r="BB85" s="470"/>
      <c r="BC85" s="470"/>
      <c r="BD85" s="470"/>
      <c r="BE85" s="470"/>
      <c r="BF85" s="471"/>
      <c r="BG85" s="472"/>
      <c r="BH85" s="473"/>
    </row>
    <row r="86" spans="1:60" s="17" customFormat="1" ht="20.100000000000001" customHeight="1">
      <c r="A86" s="14"/>
      <c r="B86" s="22"/>
      <c r="C86" s="40"/>
      <c r="D86" s="40"/>
      <c r="E86" s="245"/>
      <c r="F86" s="109"/>
      <c r="G86" s="109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2"/>
      <c r="AD86" s="610"/>
      <c r="AE86" s="610"/>
      <c r="AF86" s="610"/>
      <c r="AG86" s="610"/>
      <c r="AH86" s="610"/>
      <c r="AI86" s="610"/>
      <c r="AJ86" s="610"/>
      <c r="AK86" s="1"/>
      <c r="AL86" s="74"/>
      <c r="AM86" s="2"/>
      <c r="AN86" s="2"/>
      <c r="AO86" s="2"/>
      <c r="AP86" s="2"/>
      <c r="AQ86" s="2"/>
      <c r="AR86" s="2"/>
      <c r="AS86" s="2"/>
      <c r="AT86" s="23"/>
      <c r="AU86" s="14"/>
      <c r="AV86" s="75"/>
      <c r="AW86" s="75"/>
      <c r="AX86" s="75"/>
      <c r="AY86" s="75"/>
      <c r="AZ86" s="75"/>
      <c r="BA86" s="69"/>
      <c r="BB86" s="69"/>
      <c r="BC86" s="69"/>
      <c r="BD86" s="69"/>
      <c r="BE86" s="69"/>
      <c r="BF86" s="70"/>
      <c r="BG86" s="98"/>
      <c r="BH86" s="99"/>
    </row>
    <row r="87" spans="1:60" ht="33.950000000000003" customHeight="1">
      <c r="B87" s="22"/>
      <c r="C87" s="512"/>
      <c r="D87" s="512"/>
      <c r="E87" s="513" t="s">
        <v>5</v>
      </c>
      <c r="F87" s="514"/>
      <c r="G87" s="515" t="s">
        <v>23</v>
      </c>
      <c r="H87" s="647" t="str">
        <f>'Relation tâches &amp; compétences'!B19</f>
        <v>A4</v>
      </c>
      <c r="I87" s="648"/>
      <c r="J87" s="270"/>
      <c r="K87" s="653" t="str">
        <f>'Relation tâches &amp; compétences'!D19</f>
        <v>Maintenance</v>
      </c>
      <c r="L87" s="653"/>
      <c r="M87" s="653"/>
      <c r="N87" s="653"/>
      <c r="O87" s="653"/>
      <c r="P87" s="653"/>
      <c r="Q87" s="653"/>
      <c r="R87" s="653"/>
      <c r="S87" s="653"/>
      <c r="T87" s="653"/>
      <c r="U87" s="653"/>
      <c r="V87" s="653"/>
      <c r="W87" s="653"/>
      <c r="X87" s="653"/>
      <c r="Y87" s="653"/>
      <c r="Z87" s="653"/>
      <c r="AA87" s="653"/>
      <c r="AB87" s="97"/>
      <c r="AC87" s="132"/>
      <c r="AD87" s="433"/>
      <c r="AE87" s="548" t="s">
        <v>66</v>
      </c>
      <c r="AF87" s="549"/>
      <c r="AG87" s="549"/>
      <c r="AH87" s="550"/>
      <c r="AI87" s="1"/>
      <c r="AJ87" s="1"/>
      <c r="AK87" s="1"/>
      <c r="AL87" s="22"/>
      <c r="AM87" s="40"/>
      <c r="AN87" s="40"/>
      <c r="AO87" s="40"/>
      <c r="AP87" s="40"/>
      <c r="AQ87" s="11"/>
      <c r="AR87" s="11"/>
      <c r="AS87" s="2"/>
      <c r="AT87" s="23"/>
      <c r="AV87" s="72"/>
      <c r="AW87" s="46"/>
      <c r="AX87" s="46"/>
      <c r="AY87" s="46"/>
      <c r="AZ87" s="46"/>
      <c r="BA87" s="46"/>
      <c r="BB87" s="46"/>
    </row>
    <row r="88" spans="1:60" ht="15.6" customHeight="1">
      <c r="B88" s="22"/>
      <c r="C88" s="95"/>
      <c r="D88" s="95"/>
      <c r="E88" s="513"/>
      <c r="F88" s="514"/>
      <c r="G88" s="515"/>
      <c r="H88" s="649"/>
      <c r="I88" s="650"/>
      <c r="J88" s="270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131"/>
      <c r="AC88" s="539" t="s">
        <v>68</v>
      </c>
      <c r="AD88" s="433"/>
      <c r="AE88" s="109"/>
      <c r="AF88" s="109"/>
      <c r="AG88" s="109"/>
      <c r="AH88" s="109"/>
      <c r="AI88" s="1"/>
      <c r="AJ88" s="1"/>
      <c r="AK88" s="1"/>
      <c r="AL88" s="22"/>
      <c r="AM88" s="40"/>
      <c r="AN88" s="40"/>
      <c r="AO88" s="40"/>
      <c r="AP88" s="40"/>
      <c r="AQ88" s="11"/>
      <c r="AR88" s="11"/>
      <c r="AS88" s="2"/>
      <c r="AT88" s="23"/>
      <c r="AV88" s="72"/>
      <c r="AW88" s="46"/>
      <c r="AX88" s="46"/>
      <c r="AY88" s="46"/>
      <c r="AZ88" s="46"/>
      <c r="BA88" s="46"/>
      <c r="BB88" s="46"/>
    </row>
    <row r="89" spans="1:60" ht="9.9499999999999993" customHeight="1">
      <c r="B89" s="22"/>
      <c r="C89" s="95"/>
      <c r="D89" s="95"/>
      <c r="E89" s="513"/>
      <c r="F89" s="514"/>
      <c r="G89" s="515"/>
      <c r="H89" s="651"/>
      <c r="I89" s="652"/>
      <c r="J89" s="270"/>
      <c r="K89" s="653"/>
      <c r="L89" s="653"/>
      <c r="M89" s="653"/>
      <c r="N89" s="653"/>
      <c r="O89" s="653"/>
      <c r="P89" s="653"/>
      <c r="Q89" s="653"/>
      <c r="R89" s="653"/>
      <c r="S89" s="653"/>
      <c r="T89" s="653"/>
      <c r="U89" s="653"/>
      <c r="V89" s="653"/>
      <c r="W89" s="653"/>
      <c r="X89" s="653"/>
      <c r="Y89" s="653"/>
      <c r="Z89" s="653"/>
      <c r="AA89" s="653"/>
      <c r="AB89" s="131"/>
      <c r="AC89" s="540"/>
      <c r="AD89" s="433"/>
      <c r="AE89" s="300" t="s">
        <v>3</v>
      </c>
      <c r="AF89" s="301" t="s">
        <v>4</v>
      </c>
      <c r="AG89" s="302" t="s">
        <v>1</v>
      </c>
      <c r="AH89" s="303" t="s">
        <v>2</v>
      </c>
      <c r="AI89" s="1"/>
      <c r="AJ89" s="96"/>
      <c r="AK89" s="1"/>
      <c r="AL89" s="22"/>
      <c r="AM89" s="40"/>
      <c r="AN89" s="40"/>
      <c r="AO89" s="40"/>
      <c r="AP89" s="40"/>
      <c r="AQ89" s="11"/>
      <c r="AR89" s="11"/>
      <c r="AS89" s="2"/>
      <c r="AT89" s="23"/>
      <c r="AV89" s="72"/>
      <c r="AW89" s="46"/>
      <c r="AX89" s="46"/>
      <c r="AY89" s="46"/>
      <c r="AZ89" s="46"/>
      <c r="BA89" s="46"/>
      <c r="BB89" s="46"/>
    </row>
    <row r="90" spans="1:60" ht="9.9499999999999993" customHeight="1">
      <c r="B90" s="22"/>
      <c r="C90" s="95"/>
      <c r="D90" s="95"/>
      <c r="E90" s="261"/>
      <c r="F90" s="257"/>
      <c r="G90" s="100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31"/>
      <c r="AC90" s="131"/>
      <c r="AD90" s="433"/>
      <c r="AE90" s="1"/>
      <c r="AF90" s="1"/>
      <c r="AG90" s="1"/>
      <c r="AH90" s="1"/>
      <c r="AI90" s="1"/>
      <c r="AJ90" s="1"/>
      <c r="AK90" s="1"/>
      <c r="AL90" s="22"/>
      <c r="AM90" s="40"/>
      <c r="AN90" s="40"/>
      <c r="AO90" s="40"/>
      <c r="AP90" s="40"/>
      <c r="AQ90" s="11"/>
      <c r="AR90" s="11"/>
      <c r="AS90" s="2"/>
      <c r="AT90" s="23"/>
      <c r="AV90" s="72"/>
      <c r="AW90" s="46"/>
      <c r="AX90" s="46"/>
      <c r="AY90" s="46"/>
      <c r="AZ90" s="46"/>
      <c r="BA90" s="46"/>
      <c r="BB90" s="46"/>
    </row>
    <row r="91" spans="1:60" s="474" customFormat="1" ht="24.75" customHeight="1">
      <c r="A91" s="453"/>
      <c r="B91" s="454"/>
      <c r="C91" s="455"/>
      <c r="D91" s="455"/>
      <c r="E91" s="483"/>
      <c r="F91" s="458"/>
      <c r="G91" s="458"/>
      <c r="H91" s="611" t="s">
        <v>10</v>
      </c>
      <c r="I91" s="612"/>
      <c r="J91" s="459"/>
      <c r="K91" s="501" t="str">
        <f>VLOOKUP(H91,'Donnees rap'!E:F,2,FALSE)</f>
        <v>?</v>
      </c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  <c r="AA91" s="503"/>
      <c r="AB91" s="460"/>
      <c r="AC91" s="224" t="s">
        <v>10</v>
      </c>
      <c r="AD91" s="461"/>
      <c r="AE91" s="534" t="str">
        <f t="shared" ref="AE91" si="6">REPT("g",(AJ91))</f>
        <v/>
      </c>
      <c r="AF91" s="535"/>
      <c r="AG91" s="535"/>
      <c r="AH91" s="536"/>
      <c r="AI91" s="462"/>
      <c r="AJ91" s="87"/>
      <c r="AK91" s="463"/>
      <c r="AL91" s="464"/>
      <c r="AM91" s="465"/>
      <c r="AN91" s="465"/>
      <c r="AO91" s="465"/>
      <c r="AP91" s="465"/>
      <c r="AQ91" s="465"/>
      <c r="AR91" s="465"/>
      <c r="AS91" s="465"/>
      <c r="AT91" s="484"/>
      <c r="AU91" s="453"/>
      <c r="AV91" s="467"/>
      <c r="AW91" s="467"/>
      <c r="AX91" s="467"/>
      <c r="AY91" s="467"/>
      <c r="AZ91" s="467"/>
      <c r="BA91" s="470"/>
      <c r="BB91" s="470"/>
      <c r="BC91" s="470"/>
      <c r="BD91" s="470"/>
      <c r="BE91" s="470"/>
      <c r="BF91" s="471"/>
      <c r="BG91" s="472"/>
      <c r="BH91" s="473"/>
    </row>
    <row r="92" spans="1:60" s="474" customFormat="1" ht="9.9499999999999993" customHeight="1">
      <c r="A92" s="453"/>
      <c r="B92" s="454"/>
      <c r="C92" s="455"/>
      <c r="D92" s="455"/>
      <c r="E92" s="483"/>
      <c r="F92" s="458"/>
      <c r="G92" s="458"/>
      <c r="H92" s="485"/>
      <c r="I92" s="485"/>
      <c r="J92" s="485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486"/>
      <c r="AC92" s="486"/>
      <c r="AD92" s="461"/>
      <c r="AE92" s="1"/>
      <c r="AF92" s="1"/>
      <c r="AG92" s="1"/>
      <c r="AH92" s="1"/>
      <c r="AI92" s="463"/>
      <c r="AJ92" s="463"/>
      <c r="AK92" s="463"/>
      <c r="AL92" s="464"/>
      <c r="AM92" s="465"/>
      <c r="AN92" s="465"/>
      <c r="AO92" s="465"/>
      <c r="AP92" s="465"/>
      <c r="AQ92" s="465"/>
      <c r="AR92" s="465"/>
      <c r="AS92" s="465"/>
      <c r="AT92" s="484"/>
      <c r="AU92" s="453"/>
      <c r="AV92" s="467"/>
      <c r="AW92" s="467"/>
      <c r="AX92" s="467"/>
      <c r="AY92" s="467"/>
      <c r="AZ92" s="467"/>
      <c r="BA92" s="470"/>
      <c r="BB92" s="470"/>
      <c r="BC92" s="470"/>
      <c r="BD92" s="470"/>
      <c r="BE92" s="470"/>
      <c r="BF92" s="471"/>
      <c r="BG92" s="472"/>
      <c r="BH92" s="473"/>
    </row>
    <row r="93" spans="1:60" s="474" customFormat="1" ht="24.95" customHeight="1">
      <c r="A93" s="453"/>
      <c r="B93" s="454"/>
      <c r="C93" s="455"/>
      <c r="D93" s="455"/>
      <c r="E93" s="483"/>
      <c r="F93" s="458"/>
      <c r="G93" s="458"/>
      <c r="H93" s="611" t="s">
        <v>10</v>
      </c>
      <c r="I93" s="612"/>
      <c r="J93" s="459"/>
      <c r="K93" s="501" t="str">
        <f>VLOOKUP(H93,'Donnees rap'!E:F,2,FALSE)</f>
        <v>?</v>
      </c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  <c r="AA93" s="503"/>
      <c r="AB93" s="460"/>
      <c r="AC93" s="224" t="s">
        <v>10</v>
      </c>
      <c r="AD93" s="461"/>
      <c r="AE93" s="534" t="str">
        <f t="shared" ref="AE93" si="7">REPT("g",(AJ93))</f>
        <v/>
      </c>
      <c r="AF93" s="535"/>
      <c r="AG93" s="535"/>
      <c r="AH93" s="536"/>
      <c r="AI93" s="462"/>
      <c r="AJ93" s="87"/>
      <c r="AK93" s="463"/>
      <c r="AL93" s="464"/>
      <c r="AM93" s="465"/>
      <c r="AN93" s="465"/>
      <c r="AO93" s="465"/>
      <c r="AP93" s="465"/>
      <c r="AQ93" s="465"/>
      <c r="AR93" s="465"/>
      <c r="AS93" s="465"/>
      <c r="AT93" s="484"/>
      <c r="AU93" s="453"/>
      <c r="AV93" s="467"/>
      <c r="AW93" s="467"/>
      <c r="AX93" s="467"/>
      <c r="AY93" s="467"/>
      <c r="AZ93" s="467"/>
      <c r="BA93" s="470"/>
      <c r="BB93" s="470"/>
      <c r="BC93" s="470"/>
      <c r="BD93" s="470"/>
      <c r="BE93" s="470"/>
      <c r="BF93" s="471"/>
      <c r="BG93" s="472"/>
      <c r="BH93" s="473"/>
    </row>
    <row r="94" spans="1:60" s="17" customFormat="1" ht="20.100000000000001" customHeight="1">
      <c r="A94" s="14"/>
      <c r="B94" s="22"/>
      <c r="C94" s="40"/>
      <c r="D94" s="40"/>
      <c r="E94" s="245"/>
      <c r="F94" s="109"/>
      <c r="G94" s="109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2"/>
      <c r="AD94" s="610"/>
      <c r="AE94" s="610"/>
      <c r="AF94" s="610"/>
      <c r="AG94" s="610"/>
      <c r="AH94" s="610"/>
      <c r="AI94" s="610"/>
      <c r="AJ94" s="610"/>
      <c r="AK94" s="1"/>
      <c r="AL94" s="74"/>
      <c r="AM94" s="2"/>
      <c r="AN94" s="2"/>
      <c r="AO94" s="2"/>
      <c r="AP94" s="2"/>
      <c r="AQ94" s="2"/>
      <c r="AR94" s="2"/>
      <c r="AS94" s="2"/>
      <c r="AT94" s="23"/>
      <c r="AU94" s="14"/>
      <c r="AV94" s="75"/>
      <c r="AW94" s="75"/>
      <c r="AX94" s="75"/>
      <c r="AY94" s="75"/>
      <c r="AZ94" s="75"/>
      <c r="BA94" s="69"/>
      <c r="BB94" s="69"/>
      <c r="BC94" s="69"/>
      <c r="BD94" s="69"/>
      <c r="BE94" s="69"/>
      <c r="BF94" s="70"/>
      <c r="BG94" s="98"/>
      <c r="BH94" s="99"/>
    </row>
    <row r="95" spans="1:60" ht="24.95" customHeight="1">
      <c r="B95" s="22"/>
      <c r="C95" s="512"/>
      <c r="D95" s="512"/>
      <c r="E95" s="513" t="s">
        <v>5</v>
      </c>
      <c r="F95" s="514"/>
      <c r="G95" s="515" t="s">
        <v>23</v>
      </c>
      <c r="H95" s="576" t="str">
        <f>'Relation tâches &amp; compétences'!B22</f>
        <v>A5</v>
      </c>
      <c r="I95" s="577"/>
      <c r="J95" s="270"/>
      <c r="K95" s="522" t="str">
        <f>'Relation tâches &amp; compétences'!D22</f>
        <v>Communication</v>
      </c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/>
      <c r="AA95" s="522"/>
      <c r="AB95" s="97"/>
      <c r="AC95" s="132"/>
      <c r="AD95" s="211"/>
      <c r="AE95" s="523" t="s">
        <v>66</v>
      </c>
      <c r="AF95" s="524"/>
      <c r="AG95" s="524"/>
      <c r="AH95" s="525"/>
      <c r="AI95" s="1"/>
      <c r="AJ95" s="1"/>
      <c r="AK95" s="1"/>
      <c r="AL95" s="22"/>
      <c r="AM95" s="40"/>
      <c r="AN95" s="40"/>
      <c r="AO95" s="40"/>
      <c r="AP95" s="40"/>
      <c r="AQ95" s="11"/>
      <c r="AR95" s="11"/>
      <c r="AS95" s="2"/>
      <c r="AT95" s="23"/>
      <c r="AV95" s="72"/>
      <c r="AW95" s="46"/>
      <c r="AX95" s="46"/>
      <c r="AY95" s="46"/>
      <c r="AZ95" s="46"/>
      <c r="BA95" s="46"/>
      <c r="BB95" s="46"/>
    </row>
    <row r="96" spans="1:60" ht="9.9499999999999993" customHeight="1">
      <c r="B96" s="22"/>
      <c r="C96" s="95"/>
      <c r="D96" s="95"/>
      <c r="E96" s="513"/>
      <c r="F96" s="514"/>
      <c r="G96" s="515"/>
      <c r="H96" s="578"/>
      <c r="I96" s="579"/>
      <c r="J96" s="270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131"/>
      <c r="AC96" s="539" t="s">
        <v>68</v>
      </c>
      <c r="AD96" s="211"/>
      <c r="AE96" s="458"/>
      <c r="AF96" s="458"/>
      <c r="AG96" s="458"/>
      <c r="AH96" s="458"/>
      <c r="AI96" s="1"/>
      <c r="AJ96" s="1"/>
      <c r="AK96" s="1"/>
      <c r="AL96" s="22"/>
      <c r="AM96" s="40"/>
      <c r="AN96" s="40"/>
      <c r="AO96" s="40"/>
      <c r="AP96" s="40"/>
      <c r="AQ96" s="11"/>
      <c r="AR96" s="11"/>
      <c r="AS96" s="2"/>
      <c r="AT96" s="23"/>
      <c r="AV96" s="72"/>
      <c r="AW96" s="46"/>
      <c r="AX96" s="46"/>
      <c r="AY96" s="46"/>
      <c r="AZ96" s="46"/>
      <c r="BA96" s="46"/>
      <c r="BB96" s="46"/>
    </row>
    <row r="97" spans="1:84" ht="9.9499999999999993" customHeight="1">
      <c r="B97" s="22"/>
      <c r="C97" s="95"/>
      <c r="D97" s="95"/>
      <c r="E97" s="513"/>
      <c r="F97" s="514"/>
      <c r="G97" s="515"/>
      <c r="H97" s="580"/>
      <c r="I97" s="581"/>
      <c r="J97" s="270"/>
      <c r="K97" s="522"/>
      <c r="L97" s="522"/>
      <c r="M97" s="522"/>
      <c r="N97" s="522"/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2"/>
      <c r="Z97" s="522"/>
      <c r="AA97" s="522"/>
      <c r="AB97" s="131"/>
      <c r="AC97" s="540"/>
      <c r="AD97" s="211"/>
      <c r="AE97" s="487" t="s">
        <v>3</v>
      </c>
      <c r="AF97" s="488" t="s">
        <v>4</v>
      </c>
      <c r="AG97" s="489" t="s">
        <v>1</v>
      </c>
      <c r="AH97" s="490" t="s">
        <v>2</v>
      </c>
      <c r="AI97" s="1"/>
      <c r="AJ97" s="96"/>
      <c r="AK97" s="1"/>
      <c r="AL97" s="22"/>
      <c r="AM97" s="40"/>
      <c r="AN97" s="40"/>
      <c r="AO97" s="40"/>
      <c r="AP97" s="40"/>
      <c r="AQ97" s="11"/>
      <c r="AR97" s="11"/>
      <c r="AS97" s="2"/>
      <c r="AT97" s="23"/>
      <c r="AV97" s="72"/>
      <c r="AW97" s="46"/>
      <c r="AX97" s="46"/>
      <c r="AY97" s="46"/>
      <c r="AZ97" s="46"/>
      <c r="BA97" s="46"/>
      <c r="BB97" s="46"/>
    </row>
    <row r="98" spans="1:84" ht="9.9499999999999993" customHeight="1">
      <c r="B98" s="22"/>
      <c r="C98" s="95"/>
      <c r="D98" s="95"/>
      <c r="E98" s="261"/>
      <c r="F98" s="257"/>
      <c r="G98" s="100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31"/>
      <c r="AC98" s="131"/>
      <c r="AD98" s="211"/>
      <c r="AE98" s="463"/>
      <c r="AF98" s="463"/>
      <c r="AG98" s="463"/>
      <c r="AH98" s="463"/>
      <c r="AI98" s="1"/>
      <c r="AJ98" s="1"/>
      <c r="AK98" s="1"/>
      <c r="AL98" s="22"/>
      <c r="AM98" s="40"/>
      <c r="AN98" s="40"/>
      <c r="AO98" s="40"/>
      <c r="AP98" s="40"/>
      <c r="AQ98" s="11"/>
      <c r="AR98" s="11"/>
      <c r="AS98" s="2"/>
      <c r="AT98" s="23"/>
      <c r="AV98" s="72"/>
      <c r="AW98" s="46"/>
      <c r="AX98" s="46"/>
      <c r="AY98" s="46"/>
      <c r="AZ98" s="46"/>
      <c r="BA98" s="46"/>
      <c r="BB98" s="46"/>
    </row>
    <row r="99" spans="1:84" s="474" customFormat="1" ht="24.75" customHeight="1">
      <c r="A99" s="453"/>
      <c r="B99" s="454"/>
      <c r="C99" s="455"/>
      <c r="D99" s="455"/>
      <c r="E99" s="483"/>
      <c r="F99" s="458"/>
      <c r="G99" s="458"/>
      <c r="H99" s="541" t="s">
        <v>10</v>
      </c>
      <c r="I99" s="542"/>
      <c r="J99" s="459"/>
      <c r="K99" s="501" t="str">
        <f>VLOOKUP(H99,'Donnees rap'!E:F,2,FALSE)</f>
        <v>?</v>
      </c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  <c r="AA99" s="503"/>
      <c r="AB99" s="460"/>
      <c r="AC99" s="224" t="s">
        <v>10</v>
      </c>
      <c r="AD99" s="461"/>
      <c r="AE99" s="504" t="str">
        <f t="shared" ref="AE99" si="8">REPT("g",(AJ99))</f>
        <v/>
      </c>
      <c r="AF99" s="505"/>
      <c r="AG99" s="505"/>
      <c r="AH99" s="506"/>
      <c r="AI99" s="462"/>
      <c r="AJ99" s="87"/>
      <c r="AK99" s="463"/>
      <c r="AL99" s="464"/>
      <c r="AM99" s="465"/>
      <c r="AN99" s="465"/>
      <c r="AO99" s="465"/>
      <c r="AP99" s="465"/>
      <c r="AQ99" s="465"/>
      <c r="AR99" s="465"/>
      <c r="AS99" s="465"/>
      <c r="AT99" s="484"/>
      <c r="AU99" s="453"/>
      <c r="AV99" s="467"/>
      <c r="AW99" s="467"/>
      <c r="AX99" s="467"/>
      <c r="AY99" s="467"/>
      <c r="AZ99" s="467"/>
      <c r="BA99" s="470"/>
      <c r="BB99" s="470"/>
      <c r="BC99" s="470"/>
      <c r="BD99" s="470"/>
      <c r="BE99" s="470"/>
      <c r="BF99" s="471"/>
      <c r="BG99" s="472"/>
      <c r="BH99" s="473"/>
    </row>
    <row r="100" spans="1:84" s="474" customFormat="1" ht="9.9499999999999993" customHeight="1">
      <c r="A100" s="453"/>
      <c r="B100" s="454"/>
      <c r="C100" s="455"/>
      <c r="D100" s="455"/>
      <c r="E100" s="483"/>
      <c r="F100" s="458"/>
      <c r="G100" s="458"/>
      <c r="H100" s="485"/>
      <c r="I100" s="485"/>
      <c r="J100" s="485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486"/>
      <c r="AC100" s="486"/>
      <c r="AD100" s="461"/>
      <c r="AE100" s="463"/>
      <c r="AF100" s="463"/>
      <c r="AG100" s="463"/>
      <c r="AH100" s="463"/>
      <c r="AI100" s="463"/>
      <c r="AJ100" s="463"/>
      <c r="AK100" s="463"/>
      <c r="AL100" s="464"/>
      <c r="AM100" s="465"/>
      <c r="AN100" s="465"/>
      <c r="AO100" s="465"/>
      <c r="AP100" s="465"/>
      <c r="AQ100" s="465"/>
      <c r="AR100" s="465"/>
      <c r="AS100" s="465"/>
      <c r="AT100" s="484"/>
      <c r="AU100" s="453"/>
      <c r="AV100" s="467"/>
      <c r="AW100" s="467"/>
      <c r="AX100" s="467"/>
      <c r="AY100" s="467"/>
      <c r="AZ100" s="467"/>
      <c r="BA100" s="470"/>
      <c r="BB100" s="470"/>
      <c r="BC100" s="470"/>
      <c r="BD100" s="470"/>
      <c r="BE100" s="470"/>
      <c r="BF100" s="471"/>
      <c r="BG100" s="472"/>
      <c r="BH100" s="473"/>
    </row>
    <row r="101" spans="1:84" s="474" customFormat="1" ht="36.75" customHeight="1">
      <c r="A101" s="453"/>
      <c r="B101" s="454"/>
      <c r="C101" s="455"/>
      <c r="D101" s="455"/>
      <c r="E101" s="483"/>
      <c r="F101" s="458"/>
      <c r="G101" s="458"/>
      <c r="H101" s="541" t="s">
        <v>10</v>
      </c>
      <c r="I101" s="542"/>
      <c r="J101" s="459"/>
      <c r="K101" s="501" t="str">
        <f>VLOOKUP(H101,'Donnees rap'!E:F,2,FALSE)</f>
        <v>?</v>
      </c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  <c r="Y101" s="502"/>
      <c r="Z101" s="502"/>
      <c r="AA101" s="503"/>
      <c r="AB101" s="460"/>
      <c r="AC101" s="224" t="s">
        <v>10</v>
      </c>
      <c r="AD101" s="461"/>
      <c r="AE101" s="504" t="str">
        <f t="shared" ref="AE101" si="9">REPT("g",(AJ101))</f>
        <v/>
      </c>
      <c r="AF101" s="505"/>
      <c r="AG101" s="505"/>
      <c r="AH101" s="506"/>
      <c r="AI101" s="462"/>
      <c r="AJ101" s="87"/>
      <c r="AK101" s="463"/>
      <c r="AL101" s="464"/>
      <c r="AM101" s="465"/>
      <c r="AN101" s="465"/>
      <c r="AO101" s="465"/>
      <c r="AP101" s="465"/>
      <c r="AQ101" s="465"/>
      <c r="AR101" s="465"/>
      <c r="AS101" s="465"/>
      <c r="AT101" s="484"/>
      <c r="AU101" s="453"/>
      <c r="AV101" s="467"/>
      <c r="AW101" s="467"/>
      <c r="AX101" s="467"/>
      <c r="AY101" s="467"/>
      <c r="AZ101" s="467"/>
      <c r="BA101" s="470"/>
      <c r="BB101" s="470"/>
      <c r="BC101" s="470"/>
      <c r="BD101" s="470"/>
      <c r="BE101" s="470"/>
      <c r="BF101" s="471"/>
      <c r="BG101" s="472"/>
      <c r="BH101" s="473"/>
    </row>
    <row r="102" spans="1:84" s="474" customFormat="1" ht="9.9499999999999993" customHeight="1">
      <c r="A102" s="453"/>
      <c r="B102" s="454"/>
      <c r="C102" s="455"/>
      <c r="D102" s="455"/>
      <c r="E102" s="483"/>
      <c r="F102" s="458"/>
      <c r="G102" s="458"/>
      <c r="H102" s="485"/>
      <c r="I102" s="485"/>
      <c r="J102" s="485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486"/>
      <c r="AC102" s="486"/>
      <c r="AD102" s="461"/>
      <c r="AE102" s="463"/>
      <c r="AF102" s="463"/>
      <c r="AG102" s="463"/>
      <c r="AH102" s="463"/>
      <c r="AI102" s="463"/>
      <c r="AJ102" s="463"/>
      <c r="AK102" s="463"/>
      <c r="AL102" s="464"/>
      <c r="AM102" s="465"/>
      <c r="AN102" s="465"/>
      <c r="AO102" s="465"/>
      <c r="AP102" s="465"/>
      <c r="AQ102" s="465"/>
      <c r="AR102" s="465"/>
      <c r="AS102" s="465"/>
      <c r="AT102" s="484"/>
      <c r="AU102" s="453"/>
      <c r="AV102" s="467"/>
      <c r="AW102" s="467"/>
      <c r="AX102" s="467"/>
      <c r="AY102" s="467"/>
      <c r="AZ102" s="467"/>
      <c r="BA102" s="470"/>
      <c r="BB102" s="470"/>
      <c r="BC102" s="470"/>
      <c r="BD102" s="470"/>
      <c r="BE102" s="470"/>
      <c r="BF102" s="471"/>
      <c r="BG102" s="472"/>
      <c r="BH102" s="473"/>
    </row>
    <row r="103" spans="1:84" s="474" customFormat="1" ht="24.95" customHeight="1">
      <c r="A103" s="453"/>
      <c r="B103" s="454"/>
      <c r="C103" s="455"/>
      <c r="D103" s="455"/>
      <c r="E103" s="483"/>
      <c r="F103" s="458"/>
      <c r="G103" s="458"/>
      <c r="H103" s="541" t="s">
        <v>10</v>
      </c>
      <c r="I103" s="542"/>
      <c r="J103" s="459"/>
      <c r="K103" s="501" t="str">
        <f>VLOOKUP(H103,'Donnees rap'!E:F,2,FALSE)</f>
        <v>?</v>
      </c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2"/>
      <c r="Z103" s="502"/>
      <c r="AA103" s="503"/>
      <c r="AB103" s="460"/>
      <c r="AC103" s="224" t="s">
        <v>10</v>
      </c>
      <c r="AD103" s="461"/>
      <c r="AE103" s="504" t="str">
        <f t="shared" ref="AE103" si="10">REPT("g",(AJ103))</f>
        <v/>
      </c>
      <c r="AF103" s="505"/>
      <c r="AG103" s="505"/>
      <c r="AH103" s="506"/>
      <c r="AI103" s="462"/>
      <c r="AJ103" s="87"/>
      <c r="AK103" s="463"/>
      <c r="AL103" s="464"/>
      <c r="AM103" s="465"/>
      <c r="AN103" s="465"/>
      <c r="AO103" s="465"/>
      <c r="AP103" s="465"/>
      <c r="AQ103" s="465"/>
      <c r="AR103" s="465"/>
      <c r="AS103" s="465"/>
      <c r="AT103" s="484"/>
      <c r="AU103" s="453"/>
      <c r="AV103" s="467"/>
      <c r="AW103" s="467"/>
      <c r="AX103" s="467"/>
      <c r="AY103" s="467"/>
      <c r="AZ103" s="467"/>
      <c r="BA103" s="470"/>
      <c r="BB103" s="470"/>
      <c r="BC103" s="470"/>
      <c r="BD103" s="470"/>
      <c r="BE103" s="470"/>
      <c r="BF103" s="471"/>
      <c r="BG103" s="472"/>
      <c r="BH103" s="473"/>
    </row>
    <row r="104" spans="1:84" s="17" customFormat="1" ht="9.9499999999999993" customHeight="1">
      <c r="A104" s="14"/>
      <c r="B104" s="22"/>
      <c r="C104" s="40"/>
      <c r="D104" s="40"/>
      <c r="E104" s="245"/>
      <c r="F104" s="109"/>
      <c r="G104" s="109"/>
      <c r="H104" s="413"/>
      <c r="I104" s="413"/>
      <c r="J104" s="273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272"/>
      <c r="AC104" s="413"/>
      <c r="AD104" s="367"/>
      <c r="AE104" s="415"/>
      <c r="AF104" s="415"/>
      <c r="AG104" s="415"/>
      <c r="AH104" s="415"/>
      <c r="AI104" s="73"/>
      <c r="AJ104" s="416"/>
      <c r="AK104" s="1"/>
      <c r="AL104" s="74"/>
      <c r="AM104" s="2"/>
      <c r="AN104" s="2"/>
      <c r="AO104" s="2"/>
      <c r="AP104" s="2"/>
      <c r="AQ104" s="2"/>
      <c r="AR104" s="2"/>
      <c r="AS104" s="2"/>
      <c r="AT104" s="23"/>
      <c r="AU104" s="14"/>
      <c r="AV104" s="75"/>
      <c r="AW104" s="75"/>
      <c r="AX104" s="75"/>
      <c r="AY104" s="75"/>
      <c r="AZ104" s="75"/>
      <c r="BA104" s="69"/>
      <c r="BB104" s="69"/>
      <c r="BC104" s="69"/>
      <c r="BD104" s="69"/>
      <c r="BE104" s="69"/>
      <c r="BF104" s="70"/>
      <c r="BG104" s="98"/>
      <c r="BH104" s="99"/>
    </row>
    <row r="105" spans="1:84" s="17" customFormat="1" ht="20.100000000000001" customHeight="1">
      <c r="A105" s="14"/>
      <c r="B105" s="22"/>
      <c r="C105" s="40"/>
      <c r="D105" s="40"/>
      <c r="E105" s="245"/>
      <c r="F105" s="109"/>
      <c r="G105" s="109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2"/>
      <c r="AD105" s="391"/>
      <c r="AE105" s="279"/>
      <c r="AF105" s="279"/>
      <c r="AG105" s="279"/>
      <c r="AH105" s="279"/>
      <c r="AI105" s="73"/>
      <c r="AJ105" s="280"/>
      <c r="AK105" s="1"/>
      <c r="AL105" s="74"/>
      <c r="AM105" s="2"/>
      <c r="AN105" s="2"/>
      <c r="AO105" s="2"/>
      <c r="AP105" s="2"/>
      <c r="AQ105" s="2"/>
      <c r="AR105" s="2"/>
      <c r="AS105" s="2"/>
      <c r="AT105" s="407"/>
      <c r="AU105" s="14"/>
      <c r="AV105" s="75"/>
      <c r="AW105" s="75"/>
      <c r="AX105" s="75"/>
      <c r="AY105" s="75"/>
      <c r="AZ105" s="75"/>
      <c r="BA105" s="69"/>
      <c r="BB105" s="69"/>
      <c r="BC105" s="69"/>
      <c r="BD105" s="69"/>
      <c r="BE105" s="69"/>
      <c r="BF105" s="70"/>
      <c r="BG105" s="98"/>
      <c r="BH105" s="99"/>
    </row>
    <row r="106" spans="1:84" s="17" customFormat="1" ht="9.9499999999999993" customHeight="1">
      <c r="A106" s="14"/>
      <c r="B106" s="22"/>
      <c r="C106" s="40"/>
      <c r="D106" s="76"/>
      <c r="E106" s="264"/>
      <c r="F106" s="247"/>
      <c r="G106" s="77"/>
      <c r="H106" s="78"/>
      <c r="I106" s="79"/>
      <c r="J106" s="79"/>
      <c r="K106" s="79"/>
      <c r="L106" s="79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1"/>
      <c r="AE106" s="9"/>
      <c r="AF106" s="9"/>
      <c r="AG106" s="9"/>
      <c r="AH106" s="9"/>
      <c r="AI106" s="82"/>
      <c r="AJ106" s="10"/>
      <c r="AK106" s="83"/>
      <c r="AL106" s="84"/>
      <c r="AM106" s="2"/>
      <c r="AN106" s="2"/>
      <c r="AO106" s="2"/>
      <c r="AP106" s="2"/>
      <c r="AQ106" s="2"/>
      <c r="AR106" s="2"/>
      <c r="AS106" s="2"/>
      <c r="AT106" s="407"/>
      <c r="AU106" s="14"/>
      <c r="AV106" s="75"/>
      <c r="AW106" s="75"/>
      <c r="AX106" s="75"/>
      <c r="AY106" s="75"/>
      <c r="AZ106" s="75"/>
      <c r="BA106" s="69"/>
      <c r="BB106" s="69"/>
      <c r="BC106" s="69"/>
      <c r="BD106" s="69"/>
      <c r="BE106" s="69"/>
      <c r="BF106" s="70"/>
      <c r="BG106" s="98"/>
      <c r="BH106" s="99"/>
    </row>
    <row r="107" spans="1:84" s="40" customFormat="1" ht="30" customHeight="1">
      <c r="B107" s="22"/>
      <c r="D107" s="76"/>
      <c r="E107" s="396"/>
      <c r="F107" s="397"/>
      <c r="G107" s="398"/>
      <c r="H107" s="399"/>
      <c r="I107" s="400"/>
      <c r="J107" s="400"/>
      <c r="K107" s="400"/>
      <c r="L107" s="400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1"/>
      <c r="X107" s="401"/>
      <c r="Y107" s="401"/>
      <c r="Z107" s="401"/>
      <c r="AA107" s="401"/>
      <c r="AB107" s="401"/>
      <c r="AC107" s="401"/>
      <c r="AD107" s="402"/>
      <c r="AE107" s="403"/>
      <c r="AF107" s="403"/>
      <c r="AG107" s="403"/>
      <c r="AH107" s="403"/>
      <c r="AI107" s="404"/>
      <c r="AJ107" s="405"/>
      <c r="AK107" s="406"/>
      <c r="AL107" s="84"/>
      <c r="AM107" s="2"/>
      <c r="AN107" s="2"/>
      <c r="AO107" s="2"/>
      <c r="AP107" s="2"/>
      <c r="AQ107" s="2"/>
      <c r="AR107" s="2"/>
      <c r="AS107" s="2"/>
      <c r="AT107" s="407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8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</row>
    <row r="108" spans="1:84" ht="19.5" customHeight="1">
      <c r="B108" s="22"/>
      <c r="C108" s="40"/>
      <c r="D108" s="49"/>
      <c r="E108" s="546">
        <v>4</v>
      </c>
      <c r="F108" s="47"/>
      <c r="G108" s="547" t="s">
        <v>148</v>
      </c>
      <c r="H108" s="547"/>
      <c r="I108" s="547"/>
      <c r="J108" s="547"/>
      <c r="K108" s="547"/>
      <c r="L108" s="547"/>
      <c r="M108" s="547"/>
      <c r="N108" s="547"/>
      <c r="O108" s="547"/>
      <c r="P108" s="547"/>
      <c r="Q108" s="547"/>
      <c r="R108" s="547"/>
      <c r="S108" s="547"/>
      <c r="T108" s="547"/>
      <c r="U108" s="547"/>
      <c r="V108" s="547"/>
      <c r="W108" s="547"/>
      <c r="X108" s="547"/>
      <c r="Y108" s="547"/>
      <c r="Z108" s="547"/>
      <c r="AA108" s="547"/>
      <c r="AB108" s="547"/>
      <c r="AC108" s="547"/>
      <c r="AD108" s="547"/>
      <c r="AE108" s="547"/>
      <c r="AF108" s="547"/>
      <c r="AG108" s="547"/>
      <c r="AH108" s="547"/>
      <c r="AI108" s="547"/>
      <c r="AJ108" s="547"/>
      <c r="AK108" s="547"/>
      <c r="AL108" s="48"/>
      <c r="AM108" s="2"/>
      <c r="AN108" s="2"/>
      <c r="AO108" s="2"/>
      <c r="AP108" s="2"/>
      <c r="AQ108" s="2"/>
      <c r="AR108" s="2"/>
      <c r="AS108" s="2"/>
      <c r="AT108" s="407"/>
      <c r="AV108" s="46"/>
      <c r="AW108" s="46"/>
      <c r="AX108" s="225"/>
      <c r="AY108" s="46"/>
      <c r="AZ108" s="46"/>
    </row>
    <row r="109" spans="1:84" s="40" customFormat="1" ht="19.5" customHeight="1">
      <c r="B109" s="22"/>
      <c r="D109" s="49"/>
      <c r="E109" s="546"/>
      <c r="F109" s="47"/>
      <c r="G109" s="547"/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7"/>
      <c r="Z109" s="547"/>
      <c r="AA109" s="547"/>
      <c r="AB109" s="547"/>
      <c r="AC109" s="547"/>
      <c r="AD109" s="547"/>
      <c r="AE109" s="547"/>
      <c r="AF109" s="547"/>
      <c r="AG109" s="547"/>
      <c r="AH109" s="547"/>
      <c r="AI109" s="547"/>
      <c r="AJ109" s="547"/>
      <c r="AK109" s="547"/>
      <c r="AL109" s="48"/>
      <c r="AM109" s="2"/>
      <c r="AN109" s="2"/>
      <c r="AO109" s="2"/>
      <c r="AP109" s="2"/>
      <c r="AQ109" s="2"/>
      <c r="AR109" s="2"/>
      <c r="AS109" s="2"/>
      <c r="AT109" s="5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8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</row>
    <row r="110" spans="1:84" s="40" customFormat="1" ht="30" customHeight="1">
      <c r="B110" s="22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139"/>
      <c r="AD110" s="94"/>
      <c r="AE110" s="94"/>
      <c r="AF110" s="94"/>
      <c r="AG110" s="94"/>
      <c r="AH110" s="94"/>
      <c r="AI110" s="94"/>
      <c r="AJ110" s="94"/>
      <c r="AK110" s="94"/>
      <c r="AL110" s="2"/>
      <c r="AM110" s="2"/>
      <c r="AN110" s="2"/>
      <c r="AO110" s="2"/>
      <c r="AP110" s="2"/>
      <c r="AQ110" s="2"/>
      <c r="AR110" s="2"/>
      <c r="AS110" s="2"/>
      <c r="AT110" s="5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8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</row>
    <row r="111" spans="1:84" ht="24.75" customHeight="1">
      <c r="B111" s="22"/>
      <c r="C111" s="512"/>
      <c r="D111" s="512"/>
      <c r="E111" s="258"/>
      <c r="F111" s="259"/>
      <c r="G111" s="260"/>
      <c r="H111" s="133"/>
      <c r="I111" s="133"/>
      <c r="J111" s="268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134"/>
      <c r="AC111" s="135"/>
      <c r="AD111" s="136"/>
      <c r="AE111" s="135"/>
      <c r="AF111" s="135"/>
      <c r="AG111" s="135"/>
      <c r="AH111" s="135"/>
      <c r="AI111" s="71"/>
      <c r="AJ111" s="71"/>
      <c r="AK111" s="137"/>
      <c r="AL111" s="22"/>
      <c r="AM111" s="40"/>
      <c r="AN111" s="40"/>
      <c r="AO111" s="40"/>
      <c r="AP111" s="40"/>
      <c r="AQ111" s="11"/>
      <c r="AR111" s="11"/>
      <c r="AS111" s="2"/>
      <c r="AT111" s="55"/>
      <c r="AV111" s="75"/>
      <c r="AW111" s="75"/>
      <c r="AX111" s="75"/>
      <c r="AY111" s="75"/>
      <c r="AZ111" s="75"/>
      <c r="BA111" s="69"/>
      <c r="BB111" s="69"/>
      <c r="BC111" s="69"/>
      <c r="BD111" s="69"/>
      <c r="BE111" s="69"/>
      <c r="BF111" s="70"/>
    </row>
    <row r="112" spans="1:84" ht="24" customHeight="1">
      <c r="B112" s="22"/>
      <c r="C112" s="95"/>
      <c r="D112" s="95"/>
      <c r="E112" s="513" t="s">
        <v>5</v>
      </c>
      <c r="F112" s="514"/>
      <c r="G112" s="515" t="s">
        <v>23</v>
      </c>
      <c r="H112" s="516">
        <v>7</v>
      </c>
      <c r="I112" s="517"/>
      <c r="J112" s="270"/>
      <c r="K112" s="522" t="str">
        <f>'Relation tâches &amp; compétences'!H45</f>
        <v>Utiliser les codes sociaux liés au contexte professionnel</v>
      </c>
      <c r="L112" s="522"/>
      <c r="M112" s="522"/>
      <c r="N112" s="522"/>
      <c r="O112" s="522"/>
      <c r="P112" s="522"/>
      <c r="Q112" s="522"/>
      <c r="R112" s="522"/>
      <c r="S112" s="522"/>
      <c r="T112" s="522"/>
      <c r="U112" s="522"/>
      <c r="V112" s="522"/>
      <c r="W112" s="522"/>
      <c r="X112" s="522"/>
      <c r="Y112" s="522"/>
      <c r="Z112" s="522"/>
      <c r="AA112" s="522"/>
      <c r="AB112" s="97"/>
      <c r="AC112" s="417"/>
      <c r="AD112" s="391"/>
      <c r="AE112" s="523" t="s">
        <v>66</v>
      </c>
      <c r="AF112" s="524"/>
      <c r="AG112" s="524"/>
      <c r="AH112" s="525"/>
      <c r="AI112" s="1"/>
      <c r="AJ112" s="1"/>
      <c r="AK112" s="138"/>
      <c r="AL112" s="22"/>
      <c r="AM112" s="40"/>
      <c r="AN112" s="40"/>
      <c r="AO112" s="40"/>
      <c r="AP112" s="40"/>
      <c r="AQ112" s="11"/>
      <c r="AR112" s="11"/>
      <c r="AS112" s="2"/>
      <c r="AT112" s="55"/>
      <c r="AV112" s="75"/>
      <c r="AW112" s="75"/>
      <c r="AX112" s="75"/>
      <c r="AY112" s="75"/>
      <c r="AZ112" s="75"/>
      <c r="BA112" s="69"/>
      <c r="BB112" s="69"/>
      <c r="BC112" s="69"/>
      <c r="BD112" s="69"/>
      <c r="BE112" s="69"/>
      <c r="BF112" s="70"/>
    </row>
    <row r="113" spans="1:84" ht="9.9499999999999993" customHeight="1">
      <c r="B113" s="22"/>
      <c r="C113" s="95"/>
      <c r="D113" s="95"/>
      <c r="E113" s="513"/>
      <c r="F113" s="514"/>
      <c r="G113" s="515"/>
      <c r="H113" s="518"/>
      <c r="I113" s="519"/>
      <c r="J113" s="270"/>
      <c r="K113" s="522"/>
      <c r="L113" s="522"/>
      <c r="M113" s="522"/>
      <c r="N113" s="522"/>
      <c r="O113" s="522"/>
      <c r="P113" s="522"/>
      <c r="Q113" s="522"/>
      <c r="R113" s="522"/>
      <c r="S113" s="522"/>
      <c r="T113" s="522"/>
      <c r="U113" s="522"/>
      <c r="V113" s="522"/>
      <c r="W113" s="522"/>
      <c r="X113" s="522"/>
      <c r="Y113" s="522"/>
      <c r="Z113" s="522"/>
      <c r="AA113" s="522"/>
      <c r="AB113" s="131"/>
      <c r="AC113" s="417"/>
      <c r="AD113" s="391"/>
      <c r="AE113" s="458"/>
      <c r="AF113" s="458"/>
      <c r="AG113" s="458"/>
      <c r="AH113" s="458"/>
      <c r="AI113" s="1"/>
      <c r="AJ113" s="96"/>
      <c r="AK113" s="138"/>
      <c r="AL113" s="22"/>
      <c r="AM113" s="40"/>
      <c r="AN113" s="40"/>
      <c r="AO113" s="40"/>
      <c r="AP113" s="40"/>
      <c r="AQ113" s="11"/>
      <c r="AR113" s="11"/>
      <c r="AS113" s="2"/>
      <c r="AT113" s="55"/>
      <c r="AV113" s="46"/>
      <c r="AW113" s="46"/>
      <c r="AX113" s="46"/>
      <c r="AY113" s="46"/>
      <c r="AZ113" s="46"/>
    </row>
    <row r="114" spans="1:84" s="26" customFormat="1" ht="9.9499999999999993" customHeight="1">
      <c r="B114" s="22"/>
      <c r="C114" s="95"/>
      <c r="D114" s="95"/>
      <c r="E114" s="513"/>
      <c r="F114" s="514"/>
      <c r="G114" s="515"/>
      <c r="H114" s="520"/>
      <c r="I114" s="521"/>
      <c r="J114" s="270"/>
      <c r="K114" s="522"/>
      <c r="L114" s="522"/>
      <c r="M114" s="522"/>
      <c r="N114" s="522"/>
      <c r="O114" s="522"/>
      <c r="P114" s="522"/>
      <c r="Q114" s="522"/>
      <c r="R114" s="522"/>
      <c r="S114" s="522"/>
      <c r="T114" s="522"/>
      <c r="U114" s="522"/>
      <c r="V114" s="522"/>
      <c r="W114" s="522"/>
      <c r="X114" s="522"/>
      <c r="Y114" s="522"/>
      <c r="Z114" s="522"/>
      <c r="AA114" s="522"/>
      <c r="AB114" s="131"/>
      <c r="AC114" s="417"/>
      <c r="AD114" s="391"/>
      <c r="AE114" s="487" t="s">
        <v>3</v>
      </c>
      <c r="AF114" s="488" t="s">
        <v>4</v>
      </c>
      <c r="AG114" s="489" t="s">
        <v>1</v>
      </c>
      <c r="AH114" s="490" t="s">
        <v>2</v>
      </c>
      <c r="AI114" s="1"/>
      <c r="AJ114" s="1"/>
      <c r="AK114" s="138"/>
      <c r="AL114" s="22"/>
      <c r="AM114" s="40"/>
      <c r="AN114" s="40"/>
      <c r="AO114" s="40"/>
      <c r="AP114" s="40"/>
      <c r="AQ114" s="11"/>
      <c r="AR114" s="11"/>
      <c r="AS114" s="2"/>
      <c r="AT114" s="55"/>
      <c r="AV114" s="46"/>
      <c r="AW114" s="46"/>
      <c r="AX114" s="46"/>
      <c r="AY114" s="46"/>
      <c r="AZ114" s="46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</row>
    <row r="115" spans="1:84" ht="9.9499999999999993" customHeight="1">
      <c r="B115" s="22"/>
      <c r="C115" s="95"/>
      <c r="D115" s="95"/>
      <c r="E115" s="261"/>
      <c r="F115" s="257"/>
      <c r="G115" s="100"/>
      <c r="H115" s="123"/>
      <c r="I115" s="123"/>
      <c r="J115" s="131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31"/>
      <c r="AC115" s="131"/>
      <c r="AD115" s="391"/>
      <c r="AE115" s="463"/>
      <c r="AF115" s="463"/>
      <c r="AG115" s="463"/>
      <c r="AH115" s="463"/>
      <c r="AI115" s="1"/>
      <c r="AJ115" s="1"/>
      <c r="AK115" s="1"/>
      <c r="AL115" s="22"/>
      <c r="AM115" s="40"/>
      <c r="AN115" s="40"/>
      <c r="AO115" s="40"/>
      <c r="AP115" s="40"/>
      <c r="AQ115" s="11"/>
      <c r="AR115" s="11"/>
      <c r="AS115" s="2"/>
      <c r="AT115" s="55"/>
      <c r="AV115" s="46"/>
      <c r="AW115" s="46"/>
      <c r="AX115" s="46"/>
      <c r="AY115" s="46"/>
      <c r="AZ115" s="46"/>
    </row>
    <row r="116" spans="1:84" ht="39.75" customHeight="1">
      <c r="B116" s="22"/>
      <c r="C116" s="40"/>
      <c r="D116" s="46"/>
      <c r="E116" s="262"/>
      <c r="F116" s="109"/>
      <c r="G116" s="109"/>
      <c r="H116" s="526" t="s">
        <v>174</v>
      </c>
      <c r="I116" s="527"/>
      <c r="J116" s="271"/>
      <c r="K116" s="501" t="str">
        <f>INDEX('Relation tâches &amp; compétences'!K45:K48,MATCH('Tâches travaillées'!H116,'Relation tâches &amp; compétences'!L45:L48,0))</f>
        <v>Identifie quelques règles liées à son statut professionnel</v>
      </c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3"/>
      <c r="AB116" s="272"/>
      <c r="AC116" s="224"/>
      <c r="AD116" s="391"/>
      <c r="AE116" s="504" t="str">
        <f>REPT("g",(AJ116))</f>
        <v/>
      </c>
      <c r="AF116" s="505"/>
      <c r="AG116" s="505"/>
      <c r="AH116" s="506"/>
      <c r="AI116" s="73"/>
      <c r="AJ116" s="87"/>
      <c r="AK116" s="1"/>
      <c r="AL116" s="74"/>
      <c r="AM116" s="2"/>
      <c r="AN116" s="2"/>
      <c r="AO116" s="2"/>
      <c r="AP116" s="2"/>
      <c r="AQ116" s="2"/>
      <c r="AR116" s="2"/>
      <c r="AS116" s="2"/>
      <c r="AT116" s="55"/>
      <c r="AV116" s="46"/>
      <c r="AW116" s="46"/>
      <c r="AX116" s="46"/>
      <c r="AY116" s="46"/>
      <c r="AZ116" s="46"/>
    </row>
    <row r="117" spans="1:84" ht="24" customHeight="1">
      <c r="B117" s="22"/>
      <c r="C117" s="40"/>
      <c r="D117" s="46"/>
      <c r="E117" s="408"/>
      <c r="F117" s="409"/>
      <c r="G117" s="410"/>
      <c r="H117" s="247"/>
      <c r="I117" s="247"/>
      <c r="J117" s="285"/>
      <c r="K117" s="411"/>
      <c r="L117" s="411"/>
      <c r="M117" s="411"/>
      <c r="N117" s="411"/>
      <c r="O117" s="411"/>
      <c r="P117" s="411"/>
      <c r="Q117" s="411"/>
      <c r="R117" s="411"/>
      <c r="S117" s="411"/>
      <c r="T117" s="411"/>
      <c r="U117" s="411"/>
      <c r="V117" s="411"/>
      <c r="W117" s="411"/>
      <c r="X117" s="411"/>
      <c r="Y117" s="411"/>
      <c r="Z117" s="411"/>
      <c r="AA117" s="411"/>
      <c r="AB117" s="412"/>
      <c r="AC117" s="109"/>
      <c r="AD117" s="391"/>
      <c r="AE117" s="458"/>
      <c r="AF117" s="458"/>
      <c r="AG117" s="458"/>
      <c r="AH117" s="458"/>
      <c r="AI117" s="1"/>
      <c r="AJ117" s="1"/>
      <c r="AK117" s="138"/>
      <c r="AL117" s="74"/>
      <c r="AM117" s="2"/>
      <c r="AN117" s="2"/>
      <c r="AO117" s="2"/>
      <c r="AP117" s="2"/>
      <c r="AQ117" s="2"/>
      <c r="AR117" s="2"/>
      <c r="AS117" s="2"/>
      <c r="AT117" s="55" t="s">
        <v>155</v>
      </c>
      <c r="AV117" s="46"/>
      <c r="AW117" s="46"/>
      <c r="AX117" s="46"/>
      <c r="AY117" s="46"/>
      <c r="AZ117" s="46"/>
    </row>
    <row r="118" spans="1:84" ht="24" customHeight="1">
      <c r="B118" s="22"/>
      <c r="C118" s="40"/>
      <c r="D118" s="46"/>
      <c r="E118" s="513" t="s">
        <v>5</v>
      </c>
      <c r="F118" s="514"/>
      <c r="G118" s="515" t="s">
        <v>23</v>
      </c>
      <c r="H118" s="626">
        <v>8</v>
      </c>
      <c r="I118" s="627"/>
      <c r="J118" s="270"/>
      <c r="K118" s="522" t="str">
        <f>'Relation tâches &amp; compétences'!H49</f>
        <v>Travailler en groupe et en équipe</v>
      </c>
      <c r="L118" s="522"/>
      <c r="M118" s="522"/>
      <c r="N118" s="522"/>
      <c r="O118" s="522"/>
      <c r="P118" s="522"/>
      <c r="Q118" s="522"/>
      <c r="R118" s="522"/>
      <c r="S118" s="522"/>
      <c r="T118" s="522"/>
      <c r="U118" s="522"/>
      <c r="V118" s="522"/>
      <c r="W118" s="522"/>
      <c r="X118" s="522"/>
      <c r="Y118" s="522"/>
      <c r="Z118" s="522"/>
      <c r="AA118" s="522"/>
      <c r="AB118" s="97"/>
      <c r="AC118" s="417"/>
      <c r="AD118" s="391"/>
      <c r="AE118" s="523" t="s">
        <v>66</v>
      </c>
      <c r="AF118" s="524"/>
      <c r="AG118" s="524"/>
      <c r="AH118" s="525"/>
      <c r="AI118" s="1"/>
      <c r="AJ118" s="1"/>
      <c r="AK118" s="138"/>
      <c r="AL118" s="74"/>
      <c r="AM118" s="2"/>
      <c r="AN118" s="2"/>
      <c r="AO118" s="2"/>
      <c r="AP118" s="2"/>
      <c r="AQ118" s="2"/>
      <c r="AR118" s="2"/>
      <c r="AS118" s="2"/>
      <c r="AT118" s="55"/>
      <c r="AV118" s="46"/>
      <c r="AW118" s="46"/>
      <c r="AX118" s="46"/>
      <c r="AY118" s="46"/>
      <c r="AZ118" s="46"/>
    </row>
    <row r="119" spans="1:84" ht="9.9499999999999993" customHeight="1">
      <c r="B119" s="22"/>
      <c r="C119" s="40"/>
      <c r="D119" s="46"/>
      <c r="E119" s="513"/>
      <c r="F119" s="514"/>
      <c r="G119" s="515"/>
      <c r="H119" s="628"/>
      <c r="I119" s="629"/>
      <c r="J119" s="270"/>
      <c r="K119" s="522"/>
      <c r="L119" s="522"/>
      <c r="M119" s="522"/>
      <c r="N119" s="522"/>
      <c r="O119" s="522"/>
      <c r="P119" s="522"/>
      <c r="Q119" s="522"/>
      <c r="R119" s="522"/>
      <c r="S119" s="522"/>
      <c r="T119" s="522"/>
      <c r="U119" s="522"/>
      <c r="V119" s="522"/>
      <c r="W119" s="522"/>
      <c r="X119" s="522"/>
      <c r="Y119" s="522"/>
      <c r="Z119" s="522"/>
      <c r="AA119" s="522"/>
      <c r="AB119" s="131"/>
      <c r="AC119" s="417"/>
      <c r="AD119" s="391"/>
      <c r="AE119" s="458"/>
      <c r="AF119" s="458"/>
      <c r="AG119" s="458"/>
      <c r="AH119" s="458"/>
      <c r="AI119" s="1"/>
      <c r="AJ119" s="96"/>
      <c r="AK119" s="138"/>
      <c r="AL119" s="74"/>
      <c r="AM119" s="2"/>
      <c r="AN119" s="2"/>
      <c r="AO119" s="2"/>
      <c r="AP119" s="2"/>
      <c r="AQ119" s="2"/>
      <c r="AR119" s="2"/>
      <c r="AS119" s="2"/>
      <c r="AT119" s="55"/>
      <c r="AV119" s="46"/>
      <c r="AW119" s="46"/>
      <c r="AX119" s="46"/>
      <c r="AY119" s="46"/>
      <c r="AZ119" s="46"/>
    </row>
    <row r="120" spans="1:84" ht="9.9499999999999993" customHeight="1">
      <c r="B120" s="22"/>
      <c r="C120" s="40"/>
      <c r="D120" s="46"/>
      <c r="E120" s="513"/>
      <c r="F120" s="514"/>
      <c r="G120" s="515"/>
      <c r="H120" s="630"/>
      <c r="I120" s="631"/>
      <c r="J120" s="270"/>
      <c r="K120" s="522"/>
      <c r="L120" s="522"/>
      <c r="M120" s="522"/>
      <c r="N120" s="522"/>
      <c r="O120" s="522"/>
      <c r="P120" s="522"/>
      <c r="Q120" s="522"/>
      <c r="R120" s="522"/>
      <c r="S120" s="522"/>
      <c r="T120" s="522"/>
      <c r="U120" s="522"/>
      <c r="V120" s="522"/>
      <c r="W120" s="522"/>
      <c r="X120" s="522"/>
      <c r="Y120" s="522"/>
      <c r="Z120" s="522"/>
      <c r="AA120" s="522"/>
      <c r="AB120" s="131"/>
      <c r="AC120" s="131"/>
      <c r="AD120" s="391"/>
      <c r="AE120" s="487" t="s">
        <v>3</v>
      </c>
      <c r="AF120" s="488" t="s">
        <v>4</v>
      </c>
      <c r="AG120" s="489" t="s">
        <v>1</v>
      </c>
      <c r="AH120" s="490" t="s">
        <v>2</v>
      </c>
      <c r="AI120" s="1"/>
      <c r="AJ120" s="1"/>
      <c r="AK120" s="138"/>
      <c r="AL120" s="74"/>
      <c r="AM120" s="2"/>
      <c r="AN120" s="2"/>
      <c r="AO120" s="2"/>
      <c r="AP120" s="2"/>
      <c r="AQ120" s="2"/>
      <c r="AR120" s="2"/>
      <c r="AS120" s="2"/>
      <c r="AT120" s="55"/>
      <c r="AV120" s="46"/>
      <c r="AW120" s="46"/>
      <c r="AX120" s="46"/>
      <c r="AY120" s="46"/>
      <c r="AZ120" s="46"/>
    </row>
    <row r="121" spans="1:84" ht="9.9499999999999993" customHeight="1">
      <c r="B121" s="22"/>
      <c r="C121" s="95"/>
      <c r="D121" s="95"/>
      <c r="E121" s="261"/>
      <c r="F121" s="257"/>
      <c r="G121" s="100"/>
      <c r="H121" s="123"/>
      <c r="I121" s="123"/>
      <c r="J121" s="131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31"/>
      <c r="AC121" s="224"/>
      <c r="AD121" s="391"/>
      <c r="AE121" s="463"/>
      <c r="AF121" s="463"/>
      <c r="AG121" s="463"/>
      <c r="AH121" s="463"/>
      <c r="AI121" s="1"/>
      <c r="AJ121" s="1"/>
      <c r="AK121" s="1"/>
      <c r="AL121" s="22"/>
      <c r="AM121" s="40"/>
      <c r="AN121" s="40"/>
      <c r="AO121" s="40"/>
      <c r="AP121" s="40"/>
      <c r="AQ121" s="11"/>
      <c r="AR121" s="11"/>
      <c r="AS121" s="2"/>
      <c r="AT121" s="55"/>
      <c r="AV121" s="46"/>
      <c r="AW121" s="46"/>
      <c r="AX121" s="46"/>
      <c r="AY121" s="46"/>
      <c r="AZ121" s="46"/>
    </row>
    <row r="122" spans="1:84" ht="41.25" customHeight="1">
      <c r="B122" s="22"/>
      <c r="C122" s="40"/>
      <c r="D122" s="46"/>
      <c r="E122" s="262"/>
      <c r="F122" s="109"/>
      <c r="G122" s="109"/>
      <c r="H122" s="499" t="s">
        <v>174</v>
      </c>
      <c r="I122" s="500"/>
      <c r="J122" s="271"/>
      <c r="K122" s="501" t="str">
        <f>INDEX('Relation tâches &amp; compétences'!K49:K52,MATCH('Tâches travaillées'!H122,'Relation tâches &amp; compétences'!L49:L52,0))</f>
        <v>Identifie les personnes et adopte une posture pour apprendre</v>
      </c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  <c r="AA122" s="503"/>
      <c r="AB122" s="272"/>
      <c r="AC122" s="109"/>
      <c r="AD122" s="391"/>
      <c r="AE122" s="504" t="str">
        <f>REPT("g",(AJ122))</f>
        <v/>
      </c>
      <c r="AF122" s="505"/>
      <c r="AG122" s="505"/>
      <c r="AH122" s="506"/>
      <c r="AI122" s="73"/>
      <c r="AJ122" s="87"/>
      <c r="AK122" s="1"/>
      <c r="AL122" s="74"/>
      <c r="AM122" s="2"/>
      <c r="AN122" s="2"/>
      <c r="AO122" s="2"/>
      <c r="AP122" s="2"/>
      <c r="AQ122" s="2"/>
      <c r="AR122" s="2"/>
      <c r="AS122" s="2"/>
      <c r="AT122" s="55"/>
      <c r="AV122" s="46"/>
      <c r="AW122" s="46"/>
      <c r="AX122" s="46"/>
      <c r="AY122" s="46"/>
      <c r="AZ122" s="46"/>
    </row>
    <row r="123" spans="1:84" s="17" customFormat="1" ht="20.100000000000001" customHeight="1">
      <c r="A123" s="14"/>
      <c r="B123" s="22"/>
      <c r="C123" s="40"/>
      <c r="D123" s="40"/>
      <c r="E123" s="245"/>
      <c r="F123" s="109"/>
      <c r="G123" s="109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2"/>
      <c r="AD123" s="391"/>
      <c r="AE123" s="279"/>
      <c r="AF123" s="279"/>
      <c r="AG123" s="279"/>
      <c r="AH123" s="279"/>
      <c r="AI123" s="73"/>
      <c r="AJ123" s="280"/>
      <c r="AK123" s="1"/>
      <c r="AL123" s="74"/>
      <c r="AM123" s="2"/>
      <c r="AN123" s="2"/>
      <c r="AO123" s="2"/>
      <c r="AP123" s="2"/>
      <c r="AQ123" s="2"/>
      <c r="AR123" s="2"/>
      <c r="AS123" s="2"/>
      <c r="AT123" s="407"/>
      <c r="AU123" s="14"/>
      <c r="AV123" s="75"/>
      <c r="AW123" s="75"/>
      <c r="AX123" s="75"/>
      <c r="AY123" s="75"/>
      <c r="AZ123" s="75"/>
      <c r="BA123" s="69"/>
      <c r="BB123" s="69"/>
      <c r="BC123" s="69"/>
      <c r="BD123" s="69"/>
      <c r="BE123" s="69"/>
      <c r="BF123" s="70"/>
      <c r="BG123" s="98"/>
      <c r="BH123" s="99"/>
    </row>
    <row r="124" spans="1:84" s="17" customFormat="1" ht="9.9499999999999993" customHeight="1">
      <c r="A124" s="14"/>
      <c r="B124" s="22"/>
      <c r="C124" s="40"/>
      <c r="D124" s="76"/>
      <c r="E124" s="264"/>
      <c r="F124" s="247"/>
      <c r="G124" s="77"/>
      <c r="H124" s="78"/>
      <c r="I124" s="79"/>
      <c r="J124" s="79"/>
      <c r="K124" s="79"/>
      <c r="L124" s="79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1"/>
      <c r="AE124" s="9"/>
      <c r="AF124" s="9"/>
      <c r="AG124" s="9"/>
      <c r="AH124" s="9"/>
      <c r="AI124" s="82"/>
      <c r="AJ124" s="10"/>
      <c r="AK124" s="83"/>
      <c r="AL124" s="84"/>
      <c r="AM124" s="2"/>
      <c r="AN124" s="2"/>
      <c r="AO124" s="2"/>
      <c r="AP124" s="2"/>
      <c r="AQ124" s="2"/>
      <c r="AR124" s="2"/>
      <c r="AS124" s="2"/>
      <c r="AT124" s="407"/>
      <c r="AU124" s="14"/>
      <c r="AV124" s="75"/>
      <c r="AW124" s="75"/>
      <c r="AX124" s="75"/>
      <c r="AY124" s="75"/>
      <c r="AZ124" s="75"/>
      <c r="BA124" s="69"/>
      <c r="BB124" s="69"/>
      <c r="BC124" s="69"/>
      <c r="BD124" s="69"/>
      <c r="BE124" s="69"/>
      <c r="BF124" s="70"/>
      <c r="BG124" s="98"/>
      <c r="BH124" s="99"/>
    </row>
    <row r="125" spans="1:84" ht="28.5">
      <c r="B125" s="58"/>
      <c r="C125" s="85"/>
      <c r="D125" s="105"/>
      <c r="E125" s="52"/>
      <c r="F125" s="40"/>
      <c r="G125" s="2"/>
      <c r="H125" s="616"/>
      <c r="I125" s="616"/>
      <c r="J125" s="365"/>
      <c r="K125" s="617"/>
      <c r="L125" s="617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  <c r="W125" s="56"/>
      <c r="X125" s="56"/>
      <c r="Y125" s="218"/>
      <c r="Z125" s="618"/>
      <c r="AA125" s="618"/>
      <c r="AB125" s="618"/>
      <c r="AC125" s="618"/>
      <c r="AD125" s="618"/>
      <c r="AE125" s="618"/>
      <c r="AF125" s="366"/>
      <c r="AG125" s="366"/>
      <c r="AH125" s="366"/>
      <c r="AI125" s="53"/>
      <c r="AJ125" s="54"/>
      <c r="AK125" s="2"/>
      <c r="AL125" s="116"/>
      <c r="AM125" s="117"/>
      <c r="AN125" s="2"/>
      <c r="AO125" s="2"/>
      <c r="AP125" s="2"/>
      <c r="AQ125" s="2"/>
      <c r="AR125" s="2"/>
      <c r="AS125" s="115"/>
      <c r="AT125" s="59"/>
    </row>
    <row r="126" spans="1:84" ht="30" customHeight="1">
      <c r="B126" s="22"/>
      <c r="C126" s="40"/>
      <c r="D126" s="41"/>
      <c r="E126" s="619" t="s">
        <v>112</v>
      </c>
      <c r="F126" s="620"/>
      <c r="G126" s="620"/>
      <c r="H126" s="620"/>
      <c r="I126" s="620"/>
      <c r="J126" s="620"/>
      <c r="K126" s="620"/>
      <c r="L126" s="620"/>
      <c r="M126" s="621"/>
      <c r="N126" s="529">
        <v>44342</v>
      </c>
      <c r="O126" s="530"/>
      <c r="P126" s="530"/>
      <c r="Q126" s="530"/>
      <c r="R126" s="530"/>
      <c r="S126" s="531"/>
      <c r="T126" s="335"/>
      <c r="V126" s="184"/>
      <c r="W126" s="185"/>
      <c r="X126" s="185"/>
      <c r="Y126" s="185"/>
      <c r="Z126" s="321"/>
      <c r="AA126" s="181"/>
      <c r="AB126" s="181"/>
      <c r="AC126" s="543" t="s">
        <v>82</v>
      </c>
      <c r="AD126" s="544"/>
      <c r="AE126" s="543" t="s">
        <v>68</v>
      </c>
      <c r="AF126" s="544"/>
      <c r="AG126" s="510" t="s">
        <v>76</v>
      </c>
      <c r="AH126" s="511"/>
      <c r="AI126" s="511"/>
      <c r="AJ126" s="511"/>
      <c r="AK126" s="511"/>
      <c r="AL126" s="2"/>
      <c r="AM126" s="2"/>
      <c r="AN126" s="2"/>
      <c r="AO126" s="2"/>
      <c r="AP126" s="2"/>
      <c r="AQ126" s="2"/>
      <c r="AR126" s="2"/>
      <c r="AS126" s="118"/>
      <c r="AT126" s="60"/>
    </row>
    <row r="127" spans="1:84" ht="65.25" customHeight="1">
      <c r="B127" s="22"/>
      <c r="C127" s="40"/>
      <c r="D127" s="41"/>
      <c r="E127" s="52"/>
      <c r="F127" s="40"/>
      <c r="G127" s="2"/>
      <c r="H127" s="393"/>
      <c r="I127" s="393"/>
      <c r="J127" s="393"/>
      <c r="K127" s="393"/>
      <c r="L127" s="393"/>
      <c r="M127" s="393"/>
      <c r="N127" s="393"/>
      <c r="O127" s="393"/>
      <c r="P127" s="322"/>
      <c r="Q127" s="393"/>
      <c r="R127" s="393"/>
      <c r="S127" s="393"/>
      <c r="T127" s="393"/>
      <c r="U127" s="329"/>
      <c r="V127" s="322"/>
      <c r="W127" s="56"/>
      <c r="X127" s="56"/>
      <c r="Y127" s="218"/>
      <c r="Z127" s="323"/>
      <c r="AA127" s="394"/>
      <c r="AB127" s="394"/>
      <c r="AC127" s="622" t="s">
        <v>80</v>
      </c>
      <c r="AD127" s="622"/>
      <c r="AE127" s="624" t="s">
        <v>77</v>
      </c>
      <c r="AF127" s="624"/>
      <c r="AG127" s="507" t="s">
        <v>88</v>
      </c>
      <c r="AH127" s="508"/>
      <c r="AI127" s="508"/>
      <c r="AJ127" s="508"/>
      <c r="AK127" s="509"/>
      <c r="AL127" s="121"/>
      <c r="AM127" s="121"/>
      <c r="AN127" s="121"/>
      <c r="AO127" s="121"/>
      <c r="AP127" s="121"/>
      <c r="AQ127" s="118"/>
      <c r="AR127" s="118"/>
      <c r="AS127" s="118"/>
      <c r="AT127" s="60"/>
    </row>
    <row r="128" spans="1:84" ht="51.75" customHeight="1">
      <c r="B128" s="22"/>
      <c r="C128" s="40"/>
      <c r="D128" s="41"/>
      <c r="E128" s="52"/>
      <c r="F128" s="40"/>
      <c r="G128" s="2"/>
      <c r="H128" s="365"/>
      <c r="I128" s="365"/>
      <c r="J128" s="365"/>
      <c r="K128" s="365"/>
      <c r="L128" s="365"/>
      <c r="M128" s="365"/>
      <c r="N128" s="365"/>
      <c r="O128" s="365"/>
      <c r="P128" s="322"/>
      <c r="Q128" s="365"/>
      <c r="R128" s="365"/>
      <c r="S128" s="365"/>
      <c r="T128" s="365"/>
      <c r="U128" s="329"/>
      <c r="V128" s="322"/>
      <c r="W128" s="56"/>
      <c r="X128" s="56"/>
      <c r="Y128" s="218"/>
      <c r="Z128" s="323"/>
      <c r="AA128" s="366"/>
      <c r="AB128" s="366"/>
      <c r="AC128" s="622" t="s">
        <v>81</v>
      </c>
      <c r="AD128" s="622"/>
      <c r="AE128" s="624" t="s">
        <v>78</v>
      </c>
      <c r="AF128" s="624"/>
      <c r="AG128" s="507" t="s">
        <v>87</v>
      </c>
      <c r="AH128" s="508"/>
      <c r="AI128" s="508"/>
      <c r="AJ128" s="508"/>
      <c r="AK128" s="509"/>
      <c r="AL128" s="121"/>
      <c r="AM128" s="121"/>
      <c r="AN128" s="121"/>
      <c r="AO128" s="121"/>
      <c r="AP128" s="121"/>
      <c r="AQ128" s="118"/>
      <c r="AR128" s="118"/>
      <c r="AS128" s="118"/>
      <c r="AT128" s="60"/>
    </row>
    <row r="129" spans="2:48" ht="60" customHeight="1">
      <c r="B129" s="22"/>
      <c r="C129" s="40"/>
      <c r="D129" s="41"/>
      <c r="E129" s="52"/>
      <c r="F129" s="40"/>
      <c r="G129" s="2"/>
      <c r="H129" s="68"/>
      <c r="I129" s="68"/>
      <c r="J129" s="68"/>
      <c r="K129" s="68"/>
      <c r="L129" s="68"/>
      <c r="M129" s="57"/>
      <c r="N129" s="57"/>
      <c r="O129" s="57"/>
      <c r="P129" s="330"/>
      <c r="Q129" s="331"/>
      <c r="R129" s="331"/>
      <c r="S129" s="331"/>
      <c r="T129" s="331"/>
      <c r="U129" s="332"/>
      <c r="V129" s="324"/>
      <c r="W129" s="56"/>
      <c r="X129" s="56"/>
      <c r="Y129" s="56"/>
      <c r="Z129" s="325"/>
      <c r="AA129" s="67"/>
      <c r="AB129" s="67"/>
      <c r="AC129" s="623" t="s">
        <v>145</v>
      </c>
      <c r="AD129" s="623"/>
      <c r="AE129" s="625" t="s">
        <v>79</v>
      </c>
      <c r="AF129" s="625"/>
      <c r="AG129" s="507" t="s">
        <v>146</v>
      </c>
      <c r="AH129" s="508"/>
      <c r="AI129" s="508"/>
      <c r="AJ129" s="508"/>
      <c r="AK129" s="509"/>
      <c r="AL129" s="121"/>
      <c r="AM129" s="121"/>
      <c r="AN129" s="121"/>
      <c r="AO129" s="121"/>
      <c r="AP129" s="121"/>
      <c r="AQ129" s="118"/>
      <c r="AR129" s="118"/>
      <c r="AS129" s="118"/>
      <c r="AT129" s="60"/>
    </row>
    <row r="130" spans="2:48" ht="26.25">
      <c r="B130" s="22"/>
      <c r="C130" s="103"/>
      <c r="E130" s="52"/>
      <c r="F130" s="40"/>
      <c r="G130" s="2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322"/>
      <c r="W130" s="56"/>
      <c r="X130" s="56"/>
      <c r="Y130" s="56"/>
      <c r="Z130" s="326"/>
      <c r="AA130" s="56"/>
      <c r="AB130" s="56"/>
      <c r="AC130" s="56"/>
      <c r="AD130" s="56"/>
      <c r="AE130" s="56"/>
      <c r="AF130" s="56"/>
      <c r="AG130" s="56"/>
      <c r="AH130" s="56"/>
      <c r="AI130" s="53"/>
      <c r="AJ130" s="54"/>
      <c r="AK130" s="2"/>
      <c r="AU130" s="22"/>
      <c r="AV130" s="40"/>
    </row>
    <row r="131" spans="2:48">
      <c r="B131" s="22"/>
      <c r="C131" s="10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192"/>
      <c r="W131" s="193"/>
      <c r="X131" s="193"/>
      <c r="Y131" s="193"/>
      <c r="Z131" s="327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U131" s="22"/>
      <c r="AV131" s="40"/>
    </row>
    <row r="132" spans="2:48" ht="9.75" customHeight="1">
      <c r="B132" s="22"/>
      <c r="C132" s="103"/>
      <c r="D132" s="119"/>
      <c r="E132" s="103"/>
      <c r="F132" s="118"/>
      <c r="G132" s="118"/>
      <c r="H132" s="120"/>
      <c r="I132" s="120"/>
      <c r="J132" s="120"/>
      <c r="K132" s="120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20"/>
      <c r="Y132" s="120"/>
      <c r="Z132" s="120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U132" s="22"/>
      <c r="AV132" s="40"/>
    </row>
    <row r="133" spans="2:48" ht="28.5">
      <c r="B133" s="22"/>
      <c r="C133" s="40"/>
      <c r="E133" s="40"/>
      <c r="F133" s="118"/>
      <c r="G133" s="118"/>
      <c r="H133" s="120"/>
      <c r="I133" s="120"/>
      <c r="J133" s="120"/>
      <c r="K133" s="120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20"/>
      <c r="Y133" s="120"/>
      <c r="Z133" s="120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U133" s="22"/>
      <c r="AV133" s="40"/>
    </row>
    <row r="134" spans="2:48">
      <c r="B134" s="61"/>
      <c r="C134" s="62"/>
      <c r="D134" s="392"/>
      <c r="E134" s="62"/>
      <c r="F134" s="62"/>
      <c r="G134" s="615" t="str">
        <f>'Donnees Gen.'!R3</f>
        <v xml:space="preserve">Conception Thierry GÉRARD IEN-ET STI Design &amp; Métiers d'art  - Adaptation Didier Ramstein IEN STI - Version 1 • Avril 2021    </v>
      </c>
      <c r="H134" s="615"/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615"/>
      <c r="Z134" s="615"/>
      <c r="AA134" s="615"/>
      <c r="AB134" s="615"/>
      <c r="AC134" s="615"/>
      <c r="AD134" s="615"/>
      <c r="AE134" s="615"/>
      <c r="AF134" s="615"/>
      <c r="AG134" s="615"/>
      <c r="AH134" s="615"/>
      <c r="AI134" s="615"/>
      <c r="AJ134" s="63"/>
      <c r="AK134" s="63"/>
      <c r="AL134" s="63"/>
      <c r="AM134" s="62"/>
      <c r="AN134" s="62"/>
      <c r="AO134" s="62"/>
      <c r="AP134" s="62"/>
      <c r="AQ134" s="62"/>
      <c r="AR134" s="62"/>
      <c r="AS134" s="62"/>
      <c r="AT134" s="64"/>
    </row>
    <row r="1047976" spans="48:84">
      <c r="AV1047976" s="14"/>
      <c r="AW1047976" s="14"/>
      <c r="AX1047976" s="14"/>
      <c r="AY1047976" s="14"/>
      <c r="AZ1047976" s="14"/>
      <c r="BA1047976" s="14"/>
      <c r="BB1047976" s="14"/>
      <c r="BC1047976" s="14"/>
      <c r="BD1047976" s="14"/>
      <c r="BE1047976" s="14"/>
      <c r="BF1047976" s="14"/>
      <c r="BG1047976" s="14"/>
      <c r="BH1047976" s="14"/>
      <c r="BI1047976" s="14"/>
      <c r="BJ1047976" s="14"/>
      <c r="BK1047976" s="14"/>
      <c r="BL1047976" s="14"/>
      <c r="BM1047976" s="14"/>
      <c r="BN1047976" s="14"/>
      <c r="BO1047976" s="14"/>
      <c r="BP1047976" s="14"/>
      <c r="BQ1047976" s="14"/>
      <c r="BR1047976" s="14"/>
      <c r="BS1047976" s="14"/>
      <c r="BT1047976" s="14"/>
      <c r="BU1047976" s="14"/>
      <c r="BV1047976" s="14"/>
      <c r="BW1047976" s="14"/>
      <c r="BX1047976" s="14"/>
      <c r="BY1047976" s="14"/>
      <c r="BZ1047976" s="14"/>
      <c r="CA1047976" s="14"/>
      <c r="CB1047976" s="14"/>
      <c r="CC1047976" s="14"/>
      <c r="CD1047976" s="14"/>
      <c r="CE1047976" s="14"/>
      <c r="CF1047976" s="14"/>
    </row>
    <row r="1048005" spans="4:5">
      <c r="D1048005" s="14"/>
    </row>
    <row r="1048012" spans="4:5">
      <c r="E1048012" s="65"/>
    </row>
  </sheetData>
  <sheetProtection sheet="1" selectLockedCells="1"/>
  <dataConsolidate/>
  <mergeCells count="171">
    <mergeCell ref="H101:I101"/>
    <mergeCell ref="K101:AA101"/>
    <mergeCell ref="AE101:AH101"/>
    <mergeCell ref="C87:D87"/>
    <mergeCell ref="E87:F89"/>
    <mergeCell ref="G87:G89"/>
    <mergeCell ref="H87:I89"/>
    <mergeCell ref="K87:AA89"/>
    <mergeCell ref="AE87:AH87"/>
    <mergeCell ref="AC88:AC89"/>
    <mergeCell ref="H91:I91"/>
    <mergeCell ref="K91:AA91"/>
    <mergeCell ref="AE91:AH91"/>
    <mergeCell ref="E79:F81"/>
    <mergeCell ref="G79:G81"/>
    <mergeCell ref="H79:I81"/>
    <mergeCell ref="K79:AA81"/>
    <mergeCell ref="H83:I83"/>
    <mergeCell ref="K83:AA83"/>
    <mergeCell ref="K20:R20"/>
    <mergeCell ref="T18:W18"/>
    <mergeCell ref="H22:L22"/>
    <mergeCell ref="H25:K25"/>
    <mergeCell ref="H24:K24"/>
    <mergeCell ref="M22:U22"/>
    <mergeCell ref="H29:J29"/>
    <mergeCell ref="K29:R29"/>
    <mergeCell ref="T29:U29"/>
    <mergeCell ref="V29:AA29"/>
    <mergeCell ref="H36:J36"/>
    <mergeCell ref="H38:J38"/>
    <mergeCell ref="K36:R36"/>
    <mergeCell ref="K38:R38"/>
    <mergeCell ref="T36:U36"/>
    <mergeCell ref="V36:AA36"/>
    <mergeCell ref="L24:U24"/>
    <mergeCell ref="G134:AI134"/>
    <mergeCell ref="H125:I125"/>
    <mergeCell ref="K125:V125"/>
    <mergeCell ref="Z125:AE125"/>
    <mergeCell ref="E126:M126"/>
    <mergeCell ref="H103:I103"/>
    <mergeCell ref="K103:AA103"/>
    <mergeCell ref="AE103:AH103"/>
    <mergeCell ref="AC127:AD127"/>
    <mergeCell ref="AC128:AD128"/>
    <mergeCell ref="AC129:AD129"/>
    <mergeCell ref="AE126:AF126"/>
    <mergeCell ref="AE127:AF127"/>
    <mergeCell ref="AE128:AF128"/>
    <mergeCell ref="AE129:AF129"/>
    <mergeCell ref="AG128:AK128"/>
    <mergeCell ref="AG129:AK129"/>
    <mergeCell ref="E108:E109"/>
    <mergeCell ref="G108:AK109"/>
    <mergeCell ref="E118:F120"/>
    <mergeCell ref="G118:G120"/>
    <mergeCell ref="H118:I120"/>
    <mergeCell ref="K118:AA120"/>
    <mergeCell ref="AE118:AH118"/>
    <mergeCell ref="AE79:AH79"/>
    <mergeCell ref="AC80:AC81"/>
    <mergeCell ref="AE83:AH83"/>
    <mergeCell ref="H85:I85"/>
    <mergeCell ref="K85:AA85"/>
    <mergeCell ref="AE85:AH85"/>
    <mergeCell ref="AW55:AZ55"/>
    <mergeCell ref="AD94:AJ94"/>
    <mergeCell ref="AD86:AJ86"/>
    <mergeCell ref="H93:I93"/>
    <mergeCell ref="K93:AA93"/>
    <mergeCell ref="AE93:AH93"/>
    <mergeCell ref="H73:I73"/>
    <mergeCell ref="K73:AA73"/>
    <mergeCell ref="AE73:AH73"/>
    <mergeCell ref="H75:I75"/>
    <mergeCell ref="K75:AA75"/>
    <mergeCell ref="AE75:AH75"/>
    <mergeCell ref="H77:I77"/>
    <mergeCell ref="K77:AA77"/>
    <mergeCell ref="AE77:AH77"/>
    <mergeCell ref="C50:D50"/>
    <mergeCell ref="G51:G53"/>
    <mergeCell ref="H51:I53"/>
    <mergeCell ref="K51:AA53"/>
    <mergeCell ref="AE63:AH63"/>
    <mergeCell ref="C63:D63"/>
    <mergeCell ref="G63:G65"/>
    <mergeCell ref="H63:I65"/>
    <mergeCell ref="K63:AA65"/>
    <mergeCell ref="E51:F53"/>
    <mergeCell ref="E63:F65"/>
    <mergeCell ref="H61:I61"/>
    <mergeCell ref="K61:AA61"/>
    <mergeCell ref="AE61:AH61"/>
    <mergeCell ref="G3:AO3"/>
    <mergeCell ref="B7:E7"/>
    <mergeCell ref="AI18:AJ18"/>
    <mergeCell ref="E13:E14"/>
    <mergeCell ref="G13:AK14"/>
    <mergeCell ref="H7:U7"/>
    <mergeCell ref="X18:Z18"/>
    <mergeCell ref="C95:D95"/>
    <mergeCell ref="G95:G97"/>
    <mergeCell ref="H95:I97"/>
    <mergeCell ref="K95:AA97"/>
    <mergeCell ref="E95:F97"/>
    <mergeCell ref="X22:Y22"/>
    <mergeCell ref="Z22:AA22"/>
    <mergeCell ref="I44:O44"/>
    <mergeCell ref="R44:X44"/>
    <mergeCell ref="K41:L41"/>
    <mergeCell ref="Y7:AH7"/>
    <mergeCell ref="H27:T27"/>
    <mergeCell ref="H16:T16"/>
    <mergeCell ref="H34:T34"/>
    <mergeCell ref="H18:J18"/>
    <mergeCell ref="H20:J20"/>
    <mergeCell ref="K18:R18"/>
    <mergeCell ref="AI29:AJ29"/>
    <mergeCell ref="AI36:AJ36"/>
    <mergeCell ref="E47:E48"/>
    <mergeCell ref="G47:AK48"/>
    <mergeCell ref="AE51:AH51"/>
    <mergeCell ref="AC52:AC53"/>
    <mergeCell ref="H55:I55"/>
    <mergeCell ref="K55:AA55"/>
    <mergeCell ref="AE55:AH55"/>
    <mergeCell ref="AE41:AH46"/>
    <mergeCell ref="H31:J31"/>
    <mergeCell ref="K31:R31"/>
    <mergeCell ref="T38:U38"/>
    <mergeCell ref="V38:AA38"/>
    <mergeCell ref="G8:N8"/>
    <mergeCell ref="N126:S126"/>
    <mergeCell ref="H57:I57"/>
    <mergeCell ref="K57:AA57"/>
    <mergeCell ref="AE57:AH57"/>
    <mergeCell ref="H59:I59"/>
    <mergeCell ref="K59:AA59"/>
    <mergeCell ref="AE59:AH59"/>
    <mergeCell ref="H71:I71"/>
    <mergeCell ref="K71:AA71"/>
    <mergeCell ref="AE71:AH71"/>
    <mergeCell ref="AC64:AC65"/>
    <mergeCell ref="H67:I67"/>
    <mergeCell ref="K67:AA67"/>
    <mergeCell ref="AE67:AH67"/>
    <mergeCell ref="H69:I69"/>
    <mergeCell ref="K69:AA69"/>
    <mergeCell ref="AE69:AH69"/>
    <mergeCell ref="H99:I99"/>
    <mergeCell ref="K99:AA99"/>
    <mergeCell ref="AE99:AH99"/>
    <mergeCell ref="AE95:AH95"/>
    <mergeCell ref="AC96:AC97"/>
    <mergeCell ref="AC126:AD126"/>
    <mergeCell ref="H122:I122"/>
    <mergeCell ref="K122:AA122"/>
    <mergeCell ref="AE122:AH122"/>
    <mergeCell ref="AG127:AK127"/>
    <mergeCell ref="AG126:AK126"/>
    <mergeCell ref="C111:D111"/>
    <mergeCell ref="E112:F114"/>
    <mergeCell ref="G112:G114"/>
    <mergeCell ref="H112:I114"/>
    <mergeCell ref="K112:AA114"/>
    <mergeCell ref="AE112:AH112"/>
    <mergeCell ref="H116:I116"/>
    <mergeCell ref="K116:AA116"/>
    <mergeCell ref="AE116:AH116"/>
  </mergeCells>
  <phoneticPr fontId="63" type="noConversion"/>
  <conditionalFormatting sqref="BG55:BG56 BG106 BG78:BG85">
    <cfRule type="cellIs" dxfId="1287" priority="4119" operator="between">
      <formula>15</formula>
      <formula>20</formula>
    </cfRule>
    <cfRule type="cellIs" dxfId="1286" priority="4120" operator="between">
      <formula>10</formula>
      <formula>14.999</formula>
    </cfRule>
    <cfRule type="cellIs" dxfId="1285" priority="4121" operator="between">
      <formula>5</formula>
      <formula>9.999</formula>
    </cfRule>
    <cfRule type="cellIs" dxfId="1284" priority="4122" operator="between">
      <formula>0</formula>
      <formula>4.999</formula>
    </cfRule>
  </conditionalFormatting>
  <conditionalFormatting sqref="BH55:BH56 BH106 BH78:BH85">
    <cfRule type="cellIs" dxfId="1283" priority="4114" operator="greaterThan">
      <formula>3</formula>
    </cfRule>
    <cfRule type="cellIs" dxfId="1282" priority="4115" operator="lessThan">
      <formula>1</formula>
    </cfRule>
    <cfRule type="cellIs" dxfId="1281" priority="4116" operator="equal">
      <formula>3</formula>
    </cfRule>
    <cfRule type="cellIs" dxfId="1280" priority="4117" operator="equal">
      <formula>2</formula>
    </cfRule>
    <cfRule type="cellIs" dxfId="1279" priority="4118" operator="equal">
      <formula>#REF!</formula>
    </cfRule>
  </conditionalFormatting>
  <conditionalFormatting sqref="S6">
    <cfRule type="beginsWith" dxfId="1278" priority="4113" operator="beginsWith" text="?">
      <formula>LEFT(S6,LEN("?"))="?"</formula>
    </cfRule>
  </conditionalFormatting>
  <conditionalFormatting sqref="O6 S6">
    <cfRule type="beginsWith" dxfId="1277" priority="4109" operator="beginsWith" text="...">
      <formula>LEFT(O6,LEN("..."))="..."</formula>
    </cfRule>
  </conditionalFormatting>
  <conditionalFormatting sqref="AE106:AH107">
    <cfRule type="containsText" dxfId="1276" priority="4102" operator="containsText" text="ggggggggggggggg">
      <formula>NOT(ISERROR(SEARCH("ggggggggggggggg",AE106)))</formula>
    </cfRule>
    <cfRule type="containsText" dxfId="1275" priority="4103" operator="containsText" text="gggggggggg">
      <formula>NOT(ISERROR(SEARCH("gggggggggg",AE106)))</formula>
    </cfRule>
    <cfRule type="containsText" dxfId="1274" priority="4104" operator="containsText" text="ggggg">
      <formula>NOT(ISERROR(SEARCH("ggggg",AE106)))</formula>
    </cfRule>
    <cfRule type="containsText" dxfId="1273" priority="4105" operator="containsText" text="g">
      <formula>NOT(ISERROR(SEARCH("g",AE106)))</formula>
    </cfRule>
  </conditionalFormatting>
  <conditionalFormatting sqref="AQ50:AQ54 AJ106:AJ107">
    <cfRule type="cellIs" dxfId="1272" priority="4098" operator="between">
      <formula>15</formula>
      <formula>20</formula>
    </cfRule>
    <cfRule type="cellIs" dxfId="1271" priority="4099" operator="between">
      <formula>10</formula>
      <formula>14.999</formula>
    </cfRule>
    <cfRule type="cellIs" dxfId="1270" priority="4100" operator="between">
      <formula>5</formula>
      <formula>9.999</formula>
    </cfRule>
    <cfRule type="cellIs" dxfId="1269" priority="4101" operator="between">
      <formula>0.001</formula>
      <formula>4.999</formula>
    </cfRule>
  </conditionalFormatting>
  <conditionalFormatting sqref="BG57">
    <cfRule type="cellIs" dxfId="1268" priority="4094" operator="between">
      <formula>15</formula>
      <formula>20</formula>
    </cfRule>
    <cfRule type="cellIs" dxfId="1267" priority="4095" operator="between">
      <formula>10</formula>
      <formula>14.999</formula>
    </cfRule>
    <cfRule type="cellIs" dxfId="1266" priority="4096" operator="between">
      <formula>5</formula>
      <formula>9.999</formula>
    </cfRule>
    <cfRule type="cellIs" dxfId="1265" priority="4097" operator="between">
      <formula>0</formula>
      <formula>4.999</formula>
    </cfRule>
  </conditionalFormatting>
  <conditionalFormatting sqref="BH57">
    <cfRule type="cellIs" dxfId="1264" priority="4089" operator="greaterThan">
      <formula>3</formula>
    </cfRule>
    <cfRule type="cellIs" dxfId="1263" priority="4090" operator="lessThan">
      <formula>1</formula>
    </cfRule>
    <cfRule type="cellIs" dxfId="1262" priority="4091" operator="equal">
      <formula>3</formula>
    </cfRule>
    <cfRule type="cellIs" dxfId="1261" priority="4092" operator="equal">
      <formula>2</formula>
    </cfRule>
    <cfRule type="cellIs" dxfId="1260" priority="4093" operator="equal">
      <formula>#REF!</formula>
    </cfRule>
  </conditionalFormatting>
  <conditionalFormatting sqref="BG59">
    <cfRule type="cellIs" dxfId="1259" priority="4085" operator="between">
      <formula>15</formula>
      <formula>20</formula>
    </cfRule>
    <cfRule type="cellIs" dxfId="1258" priority="4086" operator="between">
      <formula>10</formula>
      <formula>14.999</formula>
    </cfRule>
    <cfRule type="cellIs" dxfId="1257" priority="4087" operator="between">
      <formula>5</formula>
      <formula>9.999</formula>
    </cfRule>
    <cfRule type="cellIs" dxfId="1256" priority="4088" operator="between">
      <formula>0</formula>
      <formula>4.999</formula>
    </cfRule>
  </conditionalFormatting>
  <conditionalFormatting sqref="BH59">
    <cfRule type="cellIs" dxfId="1255" priority="4080" operator="greaterThan">
      <formula>3</formula>
    </cfRule>
    <cfRule type="cellIs" dxfId="1254" priority="4081" operator="lessThan">
      <formula>1</formula>
    </cfRule>
    <cfRule type="cellIs" dxfId="1253" priority="4082" operator="equal">
      <formula>3</formula>
    </cfRule>
    <cfRule type="cellIs" dxfId="1252" priority="4083" operator="equal">
      <formula>2</formula>
    </cfRule>
    <cfRule type="cellIs" dxfId="1251" priority="4084" operator="equal">
      <formula>#REF!</formula>
    </cfRule>
  </conditionalFormatting>
  <conditionalFormatting sqref="BG61">
    <cfRule type="cellIs" dxfId="1250" priority="4076" operator="between">
      <formula>15</formula>
      <formula>20</formula>
    </cfRule>
    <cfRule type="cellIs" dxfId="1249" priority="4077" operator="between">
      <formula>10</formula>
      <formula>14.999</formula>
    </cfRule>
    <cfRule type="cellIs" dxfId="1248" priority="4078" operator="between">
      <formula>5</formula>
      <formula>9.999</formula>
    </cfRule>
    <cfRule type="cellIs" dxfId="1247" priority="4079" operator="between">
      <formula>0</formula>
      <formula>4.999</formula>
    </cfRule>
  </conditionalFormatting>
  <conditionalFormatting sqref="BH61">
    <cfRule type="cellIs" dxfId="1246" priority="4071" operator="greaterThan">
      <formula>3</formula>
    </cfRule>
    <cfRule type="cellIs" dxfId="1245" priority="4072" operator="lessThan">
      <formula>1</formula>
    </cfRule>
    <cfRule type="cellIs" dxfId="1244" priority="4073" operator="equal">
      <formula>3</formula>
    </cfRule>
    <cfRule type="cellIs" dxfId="1243" priority="4074" operator="equal">
      <formula>2</formula>
    </cfRule>
    <cfRule type="cellIs" dxfId="1242" priority="4075" operator="equal">
      <formula>#REF!</formula>
    </cfRule>
  </conditionalFormatting>
  <conditionalFormatting sqref="AQ50:AQ54">
    <cfRule type="beginsWith" dxfId="1241" priority="4051" operator="beginsWith" text="?">
      <formula>LEFT(AQ50,LEN("?"))="?"</formula>
    </cfRule>
    <cfRule type="beginsWith" dxfId="1240" priority="4052" operator="beginsWith" text="Néant">
      <formula>LEFT(AQ50,LEN("Néant"))="Néant"</formula>
    </cfRule>
  </conditionalFormatting>
  <conditionalFormatting sqref="AQ50:AQ54">
    <cfRule type="cellIs" dxfId="1239" priority="4048" operator="equal">
      <formula>3</formula>
    </cfRule>
    <cfRule type="cellIs" dxfId="1238" priority="4049" operator="equal">
      <formula>2</formula>
    </cfRule>
    <cfRule type="cellIs" dxfId="1237" priority="4050" operator="equal">
      <formula>1</formula>
    </cfRule>
  </conditionalFormatting>
  <conditionalFormatting sqref="BG62">
    <cfRule type="cellIs" dxfId="1236" priority="4033" operator="between">
      <formula>15</formula>
      <formula>20</formula>
    </cfRule>
    <cfRule type="cellIs" dxfId="1235" priority="4034" operator="between">
      <formula>10</formula>
      <formula>14.999</formula>
    </cfRule>
    <cfRule type="cellIs" dxfId="1234" priority="4035" operator="between">
      <formula>5</formula>
      <formula>9.999</formula>
    </cfRule>
    <cfRule type="cellIs" dxfId="1233" priority="4036" operator="between">
      <formula>0</formula>
      <formula>4.999</formula>
    </cfRule>
  </conditionalFormatting>
  <conditionalFormatting sqref="BH62">
    <cfRule type="cellIs" dxfId="1232" priority="4028" operator="greaterThan">
      <formula>3</formula>
    </cfRule>
    <cfRule type="cellIs" dxfId="1231" priority="4029" operator="lessThan">
      <formula>1</formula>
    </cfRule>
    <cfRule type="cellIs" dxfId="1230" priority="4030" operator="equal">
      <formula>3</formula>
    </cfRule>
    <cfRule type="cellIs" dxfId="1229" priority="4031" operator="equal">
      <formula>2</formula>
    </cfRule>
    <cfRule type="cellIs" dxfId="1228" priority="4032" operator="equal">
      <formula>#REF!</formula>
    </cfRule>
  </conditionalFormatting>
  <conditionalFormatting sqref="BG67:BG68">
    <cfRule type="cellIs" dxfId="1227" priority="4024" operator="between">
      <formula>15</formula>
      <formula>20</formula>
    </cfRule>
    <cfRule type="cellIs" dxfId="1226" priority="4025" operator="between">
      <formula>10</formula>
      <formula>14.999</formula>
    </cfRule>
    <cfRule type="cellIs" dxfId="1225" priority="4026" operator="between">
      <formula>5</formula>
      <formula>9.999</formula>
    </cfRule>
    <cfRule type="cellIs" dxfId="1224" priority="4027" operator="between">
      <formula>0</formula>
      <formula>4.999</formula>
    </cfRule>
  </conditionalFormatting>
  <conditionalFormatting sqref="BH67:BH68">
    <cfRule type="cellIs" dxfId="1223" priority="4019" operator="greaterThan">
      <formula>3</formula>
    </cfRule>
    <cfRule type="cellIs" dxfId="1222" priority="4020" operator="lessThan">
      <formula>1</formula>
    </cfRule>
    <cfRule type="cellIs" dxfId="1221" priority="4021" operator="equal">
      <formula>3</formula>
    </cfRule>
    <cfRule type="cellIs" dxfId="1220" priority="4022" operator="equal">
      <formula>2</formula>
    </cfRule>
    <cfRule type="cellIs" dxfId="1219" priority="4023" operator="equal">
      <formula>#REF!</formula>
    </cfRule>
  </conditionalFormatting>
  <conditionalFormatting sqref="BG69">
    <cfRule type="cellIs" dxfId="1218" priority="4015" operator="between">
      <formula>15</formula>
      <formula>20</formula>
    </cfRule>
    <cfRule type="cellIs" dxfId="1217" priority="4016" operator="between">
      <formula>10</formula>
      <formula>14.999</formula>
    </cfRule>
    <cfRule type="cellIs" dxfId="1216" priority="4017" operator="between">
      <formula>5</formula>
      <formula>9.999</formula>
    </cfRule>
    <cfRule type="cellIs" dxfId="1215" priority="4018" operator="between">
      <formula>0</formula>
      <formula>4.999</formula>
    </cfRule>
  </conditionalFormatting>
  <conditionalFormatting sqref="BH69">
    <cfRule type="cellIs" dxfId="1214" priority="4010" operator="greaterThan">
      <formula>3</formula>
    </cfRule>
    <cfRule type="cellIs" dxfId="1213" priority="4011" operator="lessThan">
      <formula>1</formula>
    </cfRule>
    <cfRule type="cellIs" dxfId="1212" priority="4012" operator="equal">
      <formula>3</formula>
    </cfRule>
    <cfRule type="cellIs" dxfId="1211" priority="4013" operator="equal">
      <formula>2</formula>
    </cfRule>
    <cfRule type="cellIs" dxfId="1210" priority="4014" operator="equal">
      <formula>#REF!</formula>
    </cfRule>
  </conditionalFormatting>
  <conditionalFormatting sqref="BG71">
    <cfRule type="cellIs" dxfId="1209" priority="4006" operator="between">
      <formula>15</formula>
      <formula>20</formula>
    </cfRule>
    <cfRule type="cellIs" dxfId="1208" priority="4007" operator="between">
      <formula>10</formula>
      <formula>14.999</formula>
    </cfRule>
    <cfRule type="cellIs" dxfId="1207" priority="4008" operator="between">
      <formula>5</formula>
      <formula>9.999</formula>
    </cfRule>
    <cfRule type="cellIs" dxfId="1206" priority="4009" operator="between">
      <formula>0</formula>
      <formula>4.999</formula>
    </cfRule>
  </conditionalFormatting>
  <conditionalFormatting sqref="BH71">
    <cfRule type="cellIs" dxfId="1205" priority="4001" operator="greaterThan">
      <formula>3</formula>
    </cfRule>
    <cfRule type="cellIs" dxfId="1204" priority="4002" operator="lessThan">
      <formula>1</formula>
    </cfRule>
    <cfRule type="cellIs" dxfId="1203" priority="4003" operator="equal">
      <formula>3</formula>
    </cfRule>
    <cfRule type="cellIs" dxfId="1202" priority="4004" operator="equal">
      <formula>2</formula>
    </cfRule>
    <cfRule type="cellIs" dxfId="1201" priority="4005" operator="equal">
      <formula>#REF!</formula>
    </cfRule>
  </conditionalFormatting>
  <conditionalFormatting sqref="BG94">
    <cfRule type="cellIs" dxfId="1200" priority="3961" operator="between">
      <formula>15</formula>
      <formula>20</formula>
    </cfRule>
    <cfRule type="cellIs" dxfId="1199" priority="3962" operator="between">
      <formula>10</formula>
      <formula>14.999</formula>
    </cfRule>
    <cfRule type="cellIs" dxfId="1198" priority="3963" operator="between">
      <formula>5</formula>
      <formula>9.999</formula>
    </cfRule>
    <cfRule type="cellIs" dxfId="1197" priority="3964" operator="between">
      <formula>0</formula>
      <formula>4.999</formula>
    </cfRule>
  </conditionalFormatting>
  <conditionalFormatting sqref="BH94">
    <cfRule type="cellIs" dxfId="1196" priority="3956" operator="greaterThan">
      <formula>3</formula>
    </cfRule>
    <cfRule type="cellIs" dxfId="1195" priority="3957" operator="lessThan">
      <formula>1</formula>
    </cfRule>
    <cfRule type="cellIs" dxfId="1194" priority="3958" operator="equal">
      <formula>3</formula>
    </cfRule>
    <cfRule type="cellIs" dxfId="1193" priority="3959" operator="equal">
      <formula>2</formula>
    </cfRule>
    <cfRule type="cellIs" dxfId="1192" priority="3960" operator="equal">
      <formula>#REF!</formula>
    </cfRule>
  </conditionalFormatting>
  <conditionalFormatting sqref="BG99 BG102:BG103">
    <cfRule type="cellIs" dxfId="1191" priority="3952" operator="between">
      <formula>15</formula>
      <formula>20</formula>
    </cfRule>
    <cfRule type="cellIs" dxfId="1190" priority="3953" operator="between">
      <formula>10</formula>
      <formula>14.999</formula>
    </cfRule>
    <cfRule type="cellIs" dxfId="1189" priority="3954" operator="between">
      <formula>5</formula>
      <formula>9.999</formula>
    </cfRule>
    <cfRule type="cellIs" dxfId="1188" priority="3955" operator="between">
      <formula>0</formula>
      <formula>4.999</formula>
    </cfRule>
  </conditionalFormatting>
  <conditionalFormatting sqref="BH99 BH102:BH103">
    <cfRule type="cellIs" dxfId="1187" priority="3947" operator="greaterThan">
      <formula>3</formula>
    </cfRule>
    <cfRule type="cellIs" dxfId="1186" priority="3948" operator="lessThan">
      <formula>1</formula>
    </cfRule>
    <cfRule type="cellIs" dxfId="1185" priority="3949" operator="equal">
      <formula>3</formula>
    </cfRule>
    <cfRule type="cellIs" dxfId="1184" priority="3950" operator="equal">
      <formula>2</formula>
    </cfRule>
    <cfRule type="cellIs" dxfId="1183" priority="3951" operator="equal">
      <formula>#REF!</formula>
    </cfRule>
  </conditionalFormatting>
  <conditionalFormatting sqref="BG105">
    <cfRule type="cellIs" dxfId="1182" priority="3799" operator="between">
      <formula>15</formula>
      <formula>20</formula>
    </cfRule>
    <cfRule type="cellIs" dxfId="1181" priority="3800" operator="between">
      <formula>10</formula>
      <formula>14.999</formula>
    </cfRule>
    <cfRule type="cellIs" dxfId="1180" priority="3801" operator="between">
      <formula>5</formula>
      <formula>9.999</formula>
    </cfRule>
    <cfRule type="cellIs" dxfId="1179" priority="3802" operator="between">
      <formula>0</formula>
      <formula>4.999</formula>
    </cfRule>
  </conditionalFormatting>
  <conditionalFormatting sqref="BH105">
    <cfRule type="cellIs" dxfId="1178" priority="3794" operator="greaterThan">
      <formula>3</formula>
    </cfRule>
    <cfRule type="cellIs" dxfId="1177" priority="3795" operator="lessThan">
      <formula>1</formula>
    </cfRule>
    <cfRule type="cellIs" dxfId="1176" priority="3796" operator="equal">
      <formula>3</formula>
    </cfRule>
    <cfRule type="cellIs" dxfId="1175" priority="3797" operator="equal">
      <formula>2</formula>
    </cfRule>
    <cfRule type="cellIs" dxfId="1174" priority="3798" operator="equal">
      <formula>#REF!</formula>
    </cfRule>
  </conditionalFormatting>
  <conditionalFormatting sqref="AE55:AH55">
    <cfRule type="containsText" dxfId="1173" priority="3786" operator="containsText" text="ggggggggggggggg">
      <formula>NOT(ISERROR(SEARCH("ggggggggggggggg",AE55)))</formula>
    </cfRule>
    <cfRule type="containsText" dxfId="1172" priority="3787" operator="containsText" text="gggggggggg">
      <formula>NOT(ISERROR(SEARCH("gggggggggg",AE55)))</formula>
    </cfRule>
    <cfRule type="containsText" dxfId="1171" priority="3788" operator="containsText" text="ggggg">
      <formula>NOT(ISERROR(SEARCH("ggggg",AE55)))</formula>
    </cfRule>
    <cfRule type="containsText" dxfId="1170" priority="3789" operator="containsText" text="g">
      <formula>NOT(ISERROR(SEARCH("g",AE55)))</formula>
    </cfRule>
  </conditionalFormatting>
  <conditionalFormatting sqref="AE57:AH57">
    <cfRule type="containsText" dxfId="1169" priority="3782" operator="containsText" text="ggggggggggggggg">
      <formula>NOT(ISERROR(SEARCH("ggggggggggggggg",AE57)))</formula>
    </cfRule>
    <cfRule type="containsText" dxfId="1168" priority="3783" operator="containsText" text="gggggggggg">
      <formula>NOT(ISERROR(SEARCH("gggggggggg",AE57)))</formula>
    </cfRule>
    <cfRule type="containsText" dxfId="1167" priority="3784" operator="containsText" text="ggggg">
      <formula>NOT(ISERROR(SEARCH("ggggg",AE57)))</formula>
    </cfRule>
    <cfRule type="containsText" dxfId="1166" priority="3785" operator="containsText" text="g">
      <formula>NOT(ISERROR(SEARCH("g",AE57)))</formula>
    </cfRule>
  </conditionalFormatting>
  <conditionalFormatting sqref="AE59:AH59">
    <cfRule type="containsText" dxfId="1165" priority="3778" operator="containsText" text="ggggggggggggggg">
      <formula>NOT(ISERROR(SEARCH("ggggggggggggggg",AE59)))</formula>
    </cfRule>
    <cfRule type="containsText" dxfId="1164" priority="3779" operator="containsText" text="gggggggggg">
      <formula>NOT(ISERROR(SEARCH("gggggggggg",AE59)))</formula>
    </cfRule>
    <cfRule type="containsText" dxfId="1163" priority="3780" operator="containsText" text="ggggg">
      <formula>NOT(ISERROR(SEARCH("ggggg",AE59)))</formula>
    </cfRule>
    <cfRule type="containsText" dxfId="1162" priority="3781" operator="containsText" text="g">
      <formula>NOT(ISERROR(SEARCH("g",AE59)))</formula>
    </cfRule>
  </conditionalFormatting>
  <conditionalFormatting sqref="AE61:AH61">
    <cfRule type="containsText" dxfId="1161" priority="3774" operator="containsText" text="ggggggggggggggg">
      <formula>NOT(ISERROR(SEARCH("ggggggggggggggg",AE61)))</formula>
    </cfRule>
    <cfRule type="containsText" dxfId="1160" priority="3775" operator="containsText" text="gggggggggg">
      <formula>NOT(ISERROR(SEARCH("gggggggggg",AE61)))</formula>
    </cfRule>
    <cfRule type="containsText" dxfId="1159" priority="3776" operator="containsText" text="ggggg">
      <formula>NOT(ISERROR(SEARCH("ggggg",AE61)))</formula>
    </cfRule>
    <cfRule type="containsText" dxfId="1158" priority="3777" operator="containsText" text="g">
      <formula>NOT(ISERROR(SEARCH("g",AE61)))</formula>
    </cfRule>
  </conditionalFormatting>
  <conditionalFormatting sqref="AJ71 AJ69 AJ67">
    <cfRule type="cellIs" dxfId="1157" priority="3766" operator="between">
      <formula>15</formula>
      <formula>20</formula>
    </cfRule>
    <cfRule type="cellIs" dxfId="1156" priority="3767" operator="between">
      <formula>10</formula>
      <formula>14.999</formula>
    </cfRule>
    <cfRule type="cellIs" dxfId="1155" priority="3768" operator="between">
      <formula>5</formula>
      <formula>9.999</formula>
    </cfRule>
    <cfRule type="cellIs" dxfId="1154" priority="3769" operator="between">
      <formula>0</formula>
      <formula>4.999</formula>
    </cfRule>
  </conditionalFormatting>
  <conditionalFormatting sqref="AQ63:AQ66">
    <cfRule type="cellIs" dxfId="1153" priority="3758" operator="between">
      <formula>15</formula>
      <formula>20</formula>
    </cfRule>
    <cfRule type="cellIs" dxfId="1152" priority="3759" operator="between">
      <formula>10</formula>
      <formula>14.999</formula>
    </cfRule>
    <cfRule type="cellIs" dxfId="1151" priority="3760" operator="between">
      <formula>5</formula>
      <formula>9.999</formula>
    </cfRule>
    <cfRule type="cellIs" dxfId="1150" priority="3761" operator="between">
      <formula>0.001</formula>
      <formula>4.999</formula>
    </cfRule>
  </conditionalFormatting>
  <conditionalFormatting sqref="AQ63:AQ66">
    <cfRule type="beginsWith" dxfId="1149" priority="3756" operator="beginsWith" text="?">
      <formula>LEFT(AQ63,LEN("?"))="?"</formula>
    </cfRule>
    <cfRule type="beginsWith" dxfId="1148" priority="3757" operator="beginsWith" text="Néant">
      <formula>LEFT(AQ63,LEN("Néant"))="Néant"</formula>
    </cfRule>
  </conditionalFormatting>
  <conditionalFormatting sqref="AQ63:AQ66">
    <cfRule type="cellIs" dxfId="1147" priority="3753" operator="equal">
      <formula>3</formula>
    </cfRule>
    <cfRule type="cellIs" dxfId="1146" priority="3754" operator="equal">
      <formula>2</formula>
    </cfRule>
    <cfRule type="cellIs" dxfId="1145" priority="3755" operator="equal">
      <formula>1</formula>
    </cfRule>
  </conditionalFormatting>
  <conditionalFormatting sqref="AE67:AH67 AE69:AH69 AE71:AH71">
    <cfRule type="containsText" dxfId="1144" priority="3749" operator="containsText" text="ggggggggggggggg">
      <formula>NOT(ISERROR(SEARCH("ggggggggggggggg",AE67)))</formula>
    </cfRule>
    <cfRule type="containsText" dxfId="1143" priority="3750" operator="containsText" text="gggggggggg">
      <formula>NOT(ISERROR(SEARCH("gggggggggg",AE67)))</formula>
    </cfRule>
    <cfRule type="containsText" dxfId="1142" priority="3751" operator="containsText" text="ggggg">
      <formula>NOT(ISERROR(SEARCH("ggggg",AE67)))</formula>
    </cfRule>
    <cfRule type="containsText" dxfId="1141" priority="3752" operator="containsText" text="g">
      <formula>NOT(ISERROR(SEARCH("g",AE67)))</formula>
    </cfRule>
  </conditionalFormatting>
  <conditionalFormatting sqref="AQ95:AQ98">
    <cfRule type="cellIs" dxfId="1140" priority="3741" operator="between">
      <formula>15</formula>
      <formula>20</formula>
    </cfRule>
    <cfRule type="cellIs" dxfId="1139" priority="3742" operator="between">
      <formula>10</formula>
      <formula>14.999</formula>
    </cfRule>
    <cfRule type="cellIs" dxfId="1138" priority="3743" operator="between">
      <formula>5</formula>
      <formula>9.999</formula>
    </cfRule>
    <cfRule type="cellIs" dxfId="1137" priority="3744" operator="between">
      <formula>0.001</formula>
      <formula>4.999</formula>
    </cfRule>
  </conditionalFormatting>
  <conditionalFormatting sqref="AQ95:AQ98">
    <cfRule type="beginsWith" dxfId="1136" priority="3740" operator="beginsWith" text="?">
      <formula>LEFT(AQ95,LEN("?"))="?"</formula>
    </cfRule>
    <cfRule type="beginsWith" dxfId="1135" priority="4123" operator="beginsWith" text="Néant">
      <formula>LEFT(AQ95,LEN("Néant"))="Néant"</formula>
    </cfRule>
  </conditionalFormatting>
  <conditionalFormatting sqref="AQ95:AQ98">
    <cfRule type="cellIs" dxfId="1134" priority="3737" operator="equal">
      <formula>3</formula>
    </cfRule>
    <cfRule type="cellIs" dxfId="1133" priority="3738" operator="equal">
      <formula>2</formula>
    </cfRule>
    <cfRule type="cellIs" dxfId="1132" priority="3739" operator="equal">
      <formula>1</formula>
    </cfRule>
  </conditionalFormatting>
  <conditionalFormatting sqref="AE99:AH99">
    <cfRule type="containsText" dxfId="1131" priority="3733" operator="containsText" text="ggggggggggggggg">
      <formula>NOT(ISERROR(SEARCH("ggggggggggggggg",AE99)))</formula>
    </cfRule>
    <cfRule type="containsText" dxfId="1130" priority="3734" operator="containsText" text="gggggggggg">
      <formula>NOT(ISERROR(SEARCH("gggggggggg",AE99)))</formula>
    </cfRule>
    <cfRule type="containsText" dxfId="1129" priority="3735" operator="containsText" text="ggggg">
      <formula>NOT(ISERROR(SEARCH("ggggg",AE99)))</formula>
    </cfRule>
    <cfRule type="containsText" dxfId="1128" priority="3736" operator="containsText" text="g">
      <formula>NOT(ISERROR(SEARCH("g",AE99)))</formula>
    </cfRule>
  </conditionalFormatting>
  <conditionalFormatting sqref="AJ99">
    <cfRule type="cellIs" dxfId="1127" priority="3691" operator="between">
      <formula>15</formula>
      <formula>20</formula>
    </cfRule>
    <cfRule type="cellIs" dxfId="1126" priority="3692" operator="between">
      <formula>10</formula>
      <formula>14.999</formula>
    </cfRule>
    <cfRule type="cellIs" dxfId="1125" priority="3693" operator="between">
      <formula>5</formula>
      <formula>9.999</formula>
    </cfRule>
    <cfRule type="cellIs" dxfId="1124" priority="3694" operator="between">
      <formula>0</formula>
      <formula>4.999</formula>
    </cfRule>
  </conditionalFormatting>
  <conditionalFormatting sqref="AI7:AR7">
    <cfRule type="containsBlanks" dxfId="1123" priority="3674">
      <formula>LEN(TRIM(AI7))=0</formula>
    </cfRule>
  </conditionalFormatting>
  <conditionalFormatting sqref="K78:AA78">
    <cfRule type="cellIs" dxfId="1122" priority="3668" operator="equal">
      <formula>0</formula>
    </cfRule>
    <cfRule type="beginsWith" dxfId="1121" priority="3669" operator="beginsWith" text="?">
      <formula>LEFT(K78,LEN("?"))="?"</formula>
    </cfRule>
  </conditionalFormatting>
  <conditionalFormatting sqref="J57 AC78 H78:J78">
    <cfRule type="beginsWith" dxfId="1120" priority="3656" operator="beginsWith" text="A3">
      <formula>LEFT(H57,LEN("A3"))="A3"</formula>
    </cfRule>
    <cfRule type="beginsWith" dxfId="1119" priority="3657" operator="beginsWith" text="A2">
      <formula>LEFT(H57,LEN("A2"))="A2"</formula>
    </cfRule>
    <cfRule type="beginsWith" dxfId="1118" priority="3658" operator="beginsWith" text="A1">
      <formula>LEFT(H57,LEN("A1"))="A1"</formula>
    </cfRule>
  </conditionalFormatting>
  <conditionalFormatting sqref="J61">
    <cfRule type="beginsWith" dxfId="1117" priority="3664" operator="beginsWith" text="A3">
      <formula>LEFT(J61,LEN("A3"))="A3"</formula>
    </cfRule>
    <cfRule type="beginsWith" dxfId="1116" priority="3665" operator="beginsWith" text="A2">
      <formula>LEFT(J61,LEN("A2"))="A2"</formula>
    </cfRule>
    <cfRule type="beginsWith" dxfId="1115" priority="3666" operator="beginsWith" text="A1">
      <formula>LEFT(J61,LEN("A1"))="A1"</formula>
    </cfRule>
  </conditionalFormatting>
  <conditionalFormatting sqref="J59">
    <cfRule type="beginsWith" dxfId="1114" priority="3659" operator="beginsWith" text="A3">
      <formula>LEFT(J59,LEN("A3"))="A3"</formula>
    </cfRule>
    <cfRule type="beginsWith" dxfId="1113" priority="3660" operator="beginsWith" text="A2">
      <formula>LEFT(J59,LEN("A2"))="A2"</formula>
    </cfRule>
    <cfRule type="beginsWith" dxfId="1112" priority="3661" operator="beginsWith" text="A1">
      <formula>LEFT(J59,LEN("A1"))="A1"</formula>
    </cfRule>
  </conditionalFormatting>
  <conditionalFormatting sqref="H55 J55">
    <cfRule type="beginsWith" dxfId="1111" priority="3653" operator="beginsWith" text="A3">
      <formula>LEFT(H55,LEN("A3"))="A3"</formula>
    </cfRule>
    <cfRule type="beginsWith" dxfId="1110" priority="3654" operator="beginsWith" text="A2">
      <formula>LEFT(H55,LEN("A2"))="A2"</formula>
    </cfRule>
    <cfRule type="beginsWith" dxfId="1109" priority="3655" operator="beginsWith" text="A1">
      <formula>LEFT(H55,LEN("A1"))="A1"</formula>
    </cfRule>
  </conditionalFormatting>
  <conditionalFormatting sqref="H55">
    <cfRule type="beginsWith" dxfId="1108" priority="3652" operator="beginsWith" text="?">
      <formula>LEFT(H55,LEN("?"))="?"</formula>
    </cfRule>
    <cfRule type="containsBlanks" dxfId="1107" priority="4124">
      <formula>LEN(TRIM(H55))=0</formula>
    </cfRule>
  </conditionalFormatting>
  <conditionalFormatting sqref="J69">
    <cfRule type="beginsWith" dxfId="1106" priority="3647" operator="beginsWith" text="A3">
      <formula>LEFT(J69,LEN("A3"))="A3"</formula>
    </cfRule>
    <cfRule type="beginsWith" dxfId="1105" priority="3648" operator="beginsWith" text="A2">
      <formula>LEFT(J69,LEN("A2"))="A2"</formula>
    </cfRule>
    <cfRule type="beginsWith" dxfId="1104" priority="3649" operator="beginsWith" text="A1">
      <formula>LEFT(J69,LEN("A1"))="A1"</formula>
    </cfRule>
  </conditionalFormatting>
  <conditionalFormatting sqref="J71">
    <cfRule type="beginsWith" dxfId="1103" priority="3642" operator="beginsWith" text="A3">
      <formula>LEFT(J71,LEN("A3"))="A3"</formula>
    </cfRule>
    <cfRule type="beginsWith" dxfId="1102" priority="3643" operator="beginsWith" text="A2">
      <formula>LEFT(J71,LEN("A2"))="A2"</formula>
    </cfRule>
    <cfRule type="beginsWith" dxfId="1101" priority="3644" operator="beginsWith" text="A1">
      <formula>LEFT(J71,LEN("A1"))="A1"</formula>
    </cfRule>
  </conditionalFormatting>
  <conditionalFormatting sqref="AC78 H78:I78">
    <cfRule type="containsBlanks" dxfId="1100" priority="3620">
      <formula>LEN(TRIM(H78))=0</formula>
    </cfRule>
    <cfRule type="beginsWith" dxfId="1099" priority="3621" operator="beginsWith" text="?">
      <formula>LEFT(H78,LEN("?"))="?"</formula>
    </cfRule>
  </conditionalFormatting>
  <conditionalFormatting sqref="J67">
    <cfRule type="beginsWith" dxfId="1098" priority="3616" operator="beginsWith" text="A3">
      <formula>LEFT(J67,LEN("A3"))="A3"</formula>
    </cfRule>
    <cfRule type="beginsWith" dxfId="1097" priority="3617" operator="beginsWith" text="A2">
      <formula>LEFT(J67,LEN("A2"))="A2"</formula>
    </cfRule>
    <cfRule type="beginsWith" dxfId="1096" priority="3618" operator="beginsWith" text="A1">
      <formula>LEFT(J67,LEN("A1"))="A1"</formula>
    </cfRule>
  </conditionalFormatting>
  <conditionalFormatting sqref="J99">
    <cfRule type="beginsWith" dxfId="1095" priority="3596" operator="beginsWith" text="A3">
      <formula>LEFT(J99,LEN("A3"))="A3"</formula>
    </cfRule>
    <cfRule type="beginsWith" dxfId="1094" priority="3597" operator="beginsWith" text="A2">
      <formula>LEFT(J99,LEN("A2"))="A2"</formula>
    </cfRule>
    <cfRule type="beginsWith" dxfId="1093" priority="3598" operator="beginsWith" text="A1">
      <formula>LEFT(J99,LEN("A1"))="A1"</formula>
    </cfRule>
  </conditionalFormatting>
  <conditionalFormatting sqref="H99">
    <cfRule type="beginsWith" dxfId="1092" priority="3061" operator="beginsWith" text="A3">
      <formula>LEFT(H99,LEN("A3"))="A3"</formula>
    </cfRule>
    <cfRule type="beginsWith" dxfId="1091" priority="3062" operator="beginsWith" text="A2">
      <formula>LEFT(H99,LEN("A2"))="A2"</formula>
    </cfRule>
    <cfRule type="beginsWith" dxfId="1090" priority="3063" operator="beginsWith" text="A1">
      <formula>LEFT(H99,LEN("A1"))="A1"</formula>
    </cfRule>
  </conditionalFormatting>
  <conditionalFormatting sqref="BG58">
    <cfRule type="cellIs" dxfId="1089" priority="3182" operator="between">
      <formula>15</formula>
      <formula>20</formula>
    </cfRule>
    <cfRule type="cellIs" dxfId="1088" priority="3183" operator="between">
      <formula>10</formula>
      <formula>14.999</formula>
    </cfRule>
    <cfRule type="cellIs" dxfId="1087" priority="3184" operator="between">
      <formula>5</formula>
      <formula>9.999</formula>
    </cfRule>
    <cfRule type="cellIs" dxfId="1086" priority="3185" operator="between">
      <formula>0</formula>
      <formula>4.999</formula>
    </cfRule>
  </conditionalFormatting>
  <conditionalFormatting sqref="BH58">
    <cfRule type="cellIs" dxfId="1085" priority="3177" operator="greaterThan">
      <formula>3</formula>
    </cfRule>
    <cfRule type="cellIs" dxfId="1084" priority="3178" operator="lessThan">
      <formula>1</formula>
    </cfRule>
    <cfRule type="cellIs" dxfId="1083" priority="3179" operator="equal">
      <formula>3</formula>
    </cfRule>
    <cfRule type="cellIs" dxfId="1082" priority="3180" operator="equal">
      <formula>2</formula>
    </cfRule>
    <cfRule type="cellIs" dxfId="1081" priority="3181" operator="equal">
      <formula>#REF!</formula>
    </cfRule>
  </conditionalFormatting>
  <conditionalFormatting sqref="H63">
    <cfRule type="beginsWith" dxfId="1080" priority="3149" operator="beginsWith" text="A3">
      <formula>LEFT(H63,LEN("A3"))="A3"</formula>
    </cfRule>
    <cfRule type="beginsWith" dxfId="1079" priority="3150" operator="beginsWith" text="A2">
      <formula>LEFT(H63,LEN("A2"))="A2"</formula>
    </cfRule>
    <cfRule type="beginsWith" dxfId="1078" priority="3151" operator="beginsWith" text="A1">
      <formula>LEFT(H63,LEN("A1"))="A1"</formula>
    </cfRule>
  </conditionalFormatting>
  <conditionalFormatting sqref="BG60">
    <cfRule type="cellIs" dxfId="1077" priority="3173" operator="between">
      <formula>15</formula>
      <formula>20</formula>
    </cfRule>
    <cfRule type="cellIs" dxfId="1076" priority="3174" operator="between">
      <formula>10</formula>
      <formula>14.999</formula>
    </cfRule>
    <cfRule type="cellIs" dxfId="1075" priority="3175" operator="between">
      <formula>5</formula>
      <formula>9.999</formula>
    </cfRule>
    <cfRule type="cellIs" dxfId="1074" priority="3176" operator="between">
      <formula>0</formula>
      <formula>4.999</formula>
    </cfRule>
  </conditionalFormatting>
  <conditionalFormatting sqref="BH60">
    <cfRule type="cellIs" dxfId="1073" priority="3168" operator="greaterThan">
      <formula>3</formula>
    </cfRule>
    <cfRule type="cellIs" dxfId="1072" priority="3169" operator="lessThan">
      <formula>1</formula>
    </cfRule>
    <cfRule type="cellIs" dxfId="1071" priority="3170" operator="equal">
      <formula>3</formula>
    </cfRule>
    <cfRule type="cellIs" dxfId="1070" priority="3171" operator="equal">
      <formula>2</formula>
    </cfRule>
    <cfRule type="cellIs" dxfId="1069" priority="3172" operator="equal">
      <formula>#REF!</formula>
    </cfRule>
  </conditionalFormatting>
  <conditionalFormatting sqref="H63">
    <cfRule type="containsBlanks" dxfId="1068" priority="3152">
      <formula>LEN(TRIM(H63))=0</formula>
    </cfRule>
    <cfRule type="beginsWith" dxfId="1067" priority="3153" operator="beginsWith" text="?">
      <formula>LEFT(H63,LEN("?"))="?"</formula>
    </cfRule>
  </conditionalFormatting>
  <conditionalFormatting sqref="H95">
    <cfRule type="beginsWith" dxfId="1066" priority="3144" operator="beginsWith" text="A3">
      <formula>LEFT(H95,LEN("A3"))="A3"</formula>
    </cfRule>
    <cfRule type="beginsWith" dxfId="1065" priority="3145" operator="beginsWith" text="A2">
      <formula>LEFT(H95,LEN("A2"))="A2"</formula>
    </cfRule>
    <cfRule type="beginsWith" dxfId="1064" priority="3146" operator="beginsWith" text="A1">
      <formula>LEFT(H95,LEN("A1"))="A1"</formula>
    </cfRule>
  </conditionalFormatting>
  <conditionalFormatting sqref="H95">
    <cfRule type="containsBlanks" dxfId="1063" priority="3147">
      <formula>LEN(TRIM(H95))=0</formula>
    </cfRule>
    <cfRule type="beginsWith" dxfId="1062" priority="3148" operator="beginsWith" text="?">
      <formula>LEFT(H95,LEN("?"))="?"</formula>
    </cfRule>
  </conditionalFormatting>
  <conditionalFormatting sqref="AC55">
    <cfRule type="beginsWith" dxfId="1061" priority="3121" operator="beginsWith" text="A3">
      <formula>LEFT(AC55,LEN("A3"))="A3"</formula>
    </cfRule>
    <cfRule type="beginsWith" dxfId="1060" priority="3122" operator="beginsWith" text="A2">
      <formula>LEFT(AC55,LEN("A2"))="A2"</formula>
    </cfRule>
    <cfRule type="beginsWith" dxfId="1059" priority="3123" operator="beginsWith" text="A1">
      <formula>LEFT(AC55,LEN("A1"))="A1"</formula>
    </cfRule>
  </conditionalFormatting>
  <conditionalFormatting sqref="AC55">
    <cfRule type="beginsWith" dxfId="1058" priority="3120" operator="beginsWith" text="?">
      <formula>LEFT(AC55,LEN("?"))="?"</formula>
    </cfRule>
    <cfRule type="containsBlanks" dxfId="1057" priority="3124">
      <formula>LEN(TRIM(AC55))=0</formula>
    </cfRule>
  </conditionalFormatting>
  <conditionalFormatting sqref="H99">
    <cfRule type="beginsWith" dxfId="1056" priority="3060" operator="beginsWith" text="?">
      <formula>LEFT(H99,LEN("?"))="?"</formula>
    </cfRule>
    <cfRule type="containsBlanks" dxfId="1055" priority="3064">
      <formula>LEN(TRIM(H99))=0</formula>
    </cfRule>
  </conditionalFormatting>
  <conditionalFormatting sqref="BG70">
    <cfRule type="cellIs" dxfId="1054" priority="2989" operator="between">
      <formula>15</formula>
      <formula>20</formula>
    </cfRule>
    <cfRule type="cellIs" dxfId="1053" priority="2990" operator="between">
      <formula>10</formula>
      <formula>14.999</formula>
    </cfRule>
    <cfRule type="cellIs" dxfId="1052" priority="2991" operator="between">
      <formula>5</formula>
      <formula>9.999</formula>
    </cfRule>
    <cfRule type="cellIs" dxfId="1051" priority="2992" operator="between">
      <formula>0</formula>
      <formula>4.999</formula>
    </cfRule>
  </conditionalFormatting>
  <conditionalFormatting sqref="BH70">
    <cfRule type="cellIs" dxfId="1050" priority="2984" operator="greaterThan">
      <formula>3</formula>
    </cfRule>
    <cfRule type="cellIs" dxfId="1049" priority="2985" operator="lessThan">
      <formula>1</formula>
    </cfRule>
    <cfRule type="cellIs" dxfId="1048" priority="2986" operator="equal">
      <formula>3</formula>
    </cfRule>
    <cfRule type="cellIs" dxfId="1047" priority="2987" operator="equal">
      <formula>2</formula>
    </cfRule>
    <cfRule type="cellIs" dxfId="1046" priority="2988" operator="equal">
      <formula>#REF!</formula>
    </cfRule>
  </conditionalFormatting>
  <conditionalFormatting sqref="BG72">
    <cfRule type="cellIs" dxfId="1045" priority="2980" operator="between">
      <formula>15</formula>
      <formula>20</formula>
    </cfRule>
    <cfRule type="cellIs" dxfId="1044" priority="2981" operator="between">
      <formula>10</formula>
      <formula>14.999</formula>
    </cfRule>
    <cfRule type="cellIs" dxfId="1043" priority="2982" operator="between">
      <formula>5</formula>
      <formula>9.999</formula>
    </cfRule>
    <cfRule type="cellIs" dxfId="1042" priority="2983" operator="between">
      <formula>0</formula>
      <formula>4.999</formula>
    </cfRule>
  </conditionalFormatting>
  <conditionalFormatting sqref="BH72">
    <cfRule type="cellIs" dxfId="1041" priority="2975" operator="greaterThan">
      <formula>3</formula>
    </cfRule>
    <cfRule type="cellIs" dxfId="1040" priority="2976" operator="lessThan">
      <formula>1</formula>
    </cfRule>
    <cfRule type="cellIs" dxfId="1039" priority="2977" operator="equal">
      <formula>3</formula>
    </cfRule>
    <cfRule type="cellIs" dxfId="1038" priority="2978" operator="equal">
      <formula>2</formula>
    </cfRule>
    <cfRule type="cellIs" dxfId="1037" priority="2979" operator="equal">
      <formula>#REF!</formula>
    </cfRule>
  </conditionalFormatting>
  <conditionalFormatting sqref="BG104">
    <cfRule type="cellIs" dxfId="1036" priority="2798" operator="between">
      <formula>15</formula>
      <formula>20</formula>
    </cfRule>
    <cfRule type="cellIs" dxfId="1035" priority="2799" operator="between">
      <formula>10</formula>
      <formula>14.999</formula>
    </cfRule>
    <cfRule type="cellIs" dxfId="1034" priority="2800" operator="between">
      <formula>5</formula>
      <formula>9.999</formula>
    </cfRule>
    <cfRule type="cellIs" dxfId="1033" priority="2801" operator="between">
      <formula>0</formula>
      <formula>4.999</formula>
    </cfRule>
  </conditionalFormatting>
  <conditionalFormatting sqref="BH104">
    <cfRule type="cellIs" dxfId="1032" priority="2793" operator="greaterThan">
      <formula>3</formula>
    </cfRule>
    <cfRule type="cellIs" dxfId="1031" priority="2794" operator="lessThan">
      <formula>1</formula>
    </cfRule>
    <cfRule type="cellIs" dxfId="1030" priority="2795" operator="equal">
      <formula>3</formula>
    </cfRule>
    <cfRule type="cellIs" dxfId="1029" priority="2796" operator="equal">
      <formula>2</formula>
    </cfRule>
    <cfRule type="cellIs" dxfId="1028" priority="2797" operator="equal">
      <formula>#REF!</formula>
    </cfRule>
  </conditionalFormatting>
  <conditionalFormatting sqref="K18">
    <cfRule type="beginsWith" dxfId="1027" priority="1987" operator="beginsWith" text="?">
      <formula>LEFT(K18,LEN("?"))="?"</formula>
    </cfRule>
  </conditionalFormatting>
  <conditionalFormatting sqref="M21">
    <cfRule type="beginsWith" dxfId="1026" priority="1983" operator="beginsWith" text="?">
      <formula>LEFT(M21,LEN("?"))="?"</formula>
    </cfRule>
  </conditionalFormatting>
  <conditionalFormatting sqref="AG18">
    <cfRule type="containsBlanks" dxfId="1025" priority="1978">
      <formula>LEN(TRIM(AG18))=0</formula>
    </cfRule>
    <cfRule type="beginsWith" dxfId="1024" priority="1979" operator="beginsWith" text="?">
      <formula>LEFT(AG18,LEN("?"))="?"</formula>
    </cfRule>
  </conditionalFormatting>
  <conditionalFormatting sqref="X18">
    <cfRule type="containsBlanks" dxfId="1023" priority="1966">
      <formula>LEN(TRIM(X18))=0</formula>
    </cfRule>
    <cfRule type="beginsWith" dxfId="1022" priority="1967" operator="beginsWith" text="?">
      <formula>LEFT(X18,LEN("?"))="?"</formula>
    </cfRule>
  </conditionalFormatting>
  <conditionalFormatting sqref="K20">
    <cfRule type="beginsWith" dxfId="1021" priority="1965" operator="beginsWith" text="?">
      <formula>LEFT(K20,LEN("?"))="?"</formula>
    </cfRule>
  </conditionalFormatting>
  <conditionalFormatting sqref="M22">
    <cfRule type="beginsWith" dxfId="1020" priority="1964" operator="beginsWith" text="?">
      <formula>LEFT(M22,LEN("?"))="?"</formula>
    </cfRule>
  </conditionalFormatting>
  <conditionalFormatting sqref="L24">
    <cfRule type="beginsWith" dxfId="1019" priority="1963" operator="beginsWith" text="?">
      <formula>LEFT(L24,LEN("?"))="?"</formula>
    </cfRule>
  </conditionalFormatting>
  <conditionalFormatting sqref="X18">
    <cfRule type="containsText" dxfId="1018" priority="1962" operator="containsText" text="FAUX">
      <formula>NOT(ISERROR(SEARCH("FAUX",X18)))</formula>
    </cfRule>
  </conditionalFormatting>
  <conditionalFormatting sqref="S20:T20 K20 V29">
    <cfRule type="containsText" dxfId="1017" priority="1961" operator="containsText" text="FAUX">
      <formula>NOT(ISERROR(SEARCH("FAUX",K20)))</formula>
    </cfRule>
  </conditionalFormatting>
  <conditionalFormatting sqref="K29">
    <cfRule type="beginsWith" dxfId="1016" priority="1960" operator="beginsWith" text="?">
      <formula>LEFT(K29,LEN("?"))="?"</formula>
    </cfRule>
  </conditionalFormatting>
  <conditionalFormatting sqref="AG29">
    <cfRule type="containsBlanks" dxfId="1015" priority="1954">
      <formula>LEN(TRIM(AG29))=0</formula>
    </cfRule>
    <cfRule type="beginsWith" dxfId="1014" priority="1955" operator="beginsWith" text="?">
      <formula>LEFT(AG29,LEN("?"))="?"</formula>
    </cfRule>
  </conditionalFormatting>
  <conditionalFormatting sqref="K31">
    <cfRule type="beginsWith" dxfId="1013" priority="1951" operator="beginsWith" text="?">
      <formula>LEFT(K31,LEN("?"))="?"</formula>
    </cfRule>
  </conditionalFormatting>
  <conditionalFormatting sqref="K31">
    <cfRule type="containsText" dxfId="1012" priority="1949" operator="containsText" text="FAUX">
      <formula>NOT(ISERROR(SEARCH("FAUX",K31)))</formula>
    </cfRule>
  </conditionalFormatting>
  <conditionalFormatting sqref="V29">
    <cfRule type="beginsWith" dxfId="1011" priority="1931" operator="beginsWith" text="?">
      <formula>LEFT(V29,LEN("?"))="?"</formula>
    </cfRule>
  </conditionalFormatting>
  <conditionalFormatting sqref="AG36">
    <cfRule type="containsBlanks" dxfId="1010" priority="1925">
      <formula>LEN(TRIM(AG36))=0</formula>
    </cfRule>
    <cfRule type="beginsWith" dxfId="1009" priority="1926" operator="beginsWith" text="?">
      <formula>LEFT(AG36,LEN("?"))="?"</formula>
    </cfRule>
  </conditionalFormatting>
  <conditionalFormatting sqref="K41">
    <cfRule type="beginsWith" dxfId="1008" priority="1170" operator="beginsWith" text="?">
      <formula>LEFT(K41,LEN("?"))="?"</formula>
    </cfRule>
  </conditionalFormatting>
  <conditionalFormatting sqref="I44">
    <cfRule type="containsBlanks" dxfId="1007" priority="4125">
      <formula>LEN(TRIM(I44))=0</formula>
    </cfRule>
  </conditionalFormatting>
  <conditionalFormatting sqref="R44">
    <cfRule type="containsBlanks" dxfId="1006" priority="1023">
      <formula>LEN(TRIM(R44))=0</formula>
    </cfRule>
  </conditionalFormatting>
  <conditionalFormatting sqref="AG16">
    <cfRule type="beginsWith" dxfId="1005" priority="1013" operator="beginsWith" text="?">
      <formula>LEFT(AG16,LEN("?"))="?"</formula>
    </cfRule>
  </conditionalFormatting>
  <conditionalFormatting sqref="V36">
    <cfRule type="containsText" dxfId="1004" priority="1018" operator="containsText" text="FAUX">
      <formula>NOT(ISERROR(SEARCH("FAUX",V36)))</formula>
    </cfRule>
  </conditionalFormatting>
  <conditionalFormatting sqref="V36">
    <cfRule type="beginsWith" dxfId="1003" priority="1014" operator="beginsWith" text="?">
      <formula>LEFT(V36,LEN("?"))="?"</formula>
    </cfRule>
  </conditionalFormatting>
  <conditionalFormatting sqref="AJ61">
    <cfRule type="cellIs" dxfId="1002" priority="1005" operator="between">
      <formula>15</formula>
      <formula>20</formula>
    </cfRule>
    <cfRule type="cellIs" dxfId="1001" priority="1006" operator="between">
      <formula>10</formula>
      <formula>14.999</formula>
    </cfRule>
    <cfRule type="cellIs" dxfId="1000" priority="1007" operator="between">
      <formula>5</formula>
      <formula>9.999</formula>
    </cfRule>
    <cfRule type="cellIs" dxfId="999" priority="1008" operator="between">
      <formula>0</formula>
      <formula>4.999</formula>
    </cfRule>
  </conditionalFormatting>
  <conditionalFormatting sqref="AJ59">
    <cfRule type="cellIs" dxfId="998" priority="1001" operator="between">
      <formula>15</formula>
      <formula>20</formula>
    </cfRule>
    <cfRule type="cellIs" dxfId="997" priority="1002" operator="between">
      <formula>10</formula>
      <formula>14.999</formula>
    </cfRule>
    <cfRule type="cellIs" dxfId="996" priority="1003" operator="between">
      <formula>5</formula>
      <formula>9.999</formula>
    </cfRule>
    <cfRule type="cellIs" dxfId="995" priority="1004" operator="between">
      <formula>0</formula>
      <formula>4.999</formula>
    </cfRule>
  </conditionalFormatting>
  <conditionalFormatting sqref="AJ57">
    <cfRule type="cellIs" dxfId="994" priority="997" operator="between">
      <formula>15</formula>
      <formula>20</formula>
    </cfRule>
    <cfRule type="cellIs" dxfId="993" priority="998" operator="between">
      <formula>10</formula>
      <formula>14.999</formula>
    </cfRule>
    <cfRule type="cellIs" dxfId="992" priority="999" operator="between">
      <formula>5</formula>
      <formula>9.999</formula>
    </cfRule>
    <cfRule type="cellIs" dxfId="991" priority="1000" operator="between">
      <formula>0</formula>
      <formula>4.999</formula>
    </cfRule>
  </conditionalFormatting>
  <conditionalFormatting sqref="AJ55">
    <cfRule type="cellIs" dxfId="990" priority="993" operator="between">
      <formula>15</formula>
      <formula>20</formula>
    </cfRule>
    <cfRule type="cellIs" dxfId="989" priority="994" operator="between">
      <formula>10</formula>
      <formula>14.999</formula>
    </cfRule>
    <cfRule type="cellIs" dxfId="988" priority="995" operator="between">
      <formula>5</formula>
      <formula>9.999</formula>
    </cfRule>
    <cfRule type="cellIs" dxfId="987" priority="996" operator="between">
      <formula>0</formula>
      <formula>4.999</formula>
    </cfRule>
  </conditionalFormatting>
  <conditionalFormatting sqref="N126">
    <cfRule type="containsBlanks" dxfId="986" priority="932">
      <formula>LEN(TRIM(N126))=0</formula>
    </cfRule>
  </conditionalFormatting>
  <conditionalFormatting sqref="Z22:AA22">
    <cfRule type="beginsWith" dxfId="985" priority="930" operator="beginsWith" text="?">
      <formula>LEFT(Z22,LEN("?"))="?"</formula>
    </cfRule>
  </conditionalFormatting>
  <conditionalFormatting sqref="K36">
    <cfRule type="beginsWith" dxfId="984" priority="929" operator="beginsWith" text="?">
      <formula>LEFT(K36,LEN("?"))="?"</formula>
    </cfRule>
  </conditionalFormatting>
  <conditionalFormatting sqref="K38">
    <cfRule type="beginsWith" dxfId="983" priority="928" operator="beginsWith" text="?">
      <formula>LEFT(K38,LEN("?"))="?"</formula>
    </cfRule>
  </conditionalFormatting>
  <conditionalFormatting sqref="AE83:AH83 AE85:AH85">
    <cfRule type="containsText" dxfId="982" priority="919" operator="containsText" text="ggggggggggggggg">
      <formula>NOT(ISERROR(SEARCH("ggggggggggggggg",AE83)))</formula>
    </cfRule>
    <cfRule type="containsText" dxfId="981" priority="920" operator="containsText" text="gggggggggg">
      <formula>NOT(ISERROR(SEARCH("gggggggggg",AE83)))</formula>
    </cfRule>
    <cfRule type="containsText" dxfId="980" priority="921" operator="containsText" text="ggggg">
      <formula>NOT(ISERROR(SEARCH("ggggg",AE83)))</formula>
    </cfRule>
    <cfRule type="containsText" dxfId="979" priority="922" operator="containsText" text="g">
      <formula>NOT(ISERROR(SEARCH("g",AE83)))</formula>
    </cfRule>
  </conditionalFormatting>
  <conditionalFormatting sqref="AJ83 AJ85">
    <cfRule type="cellIs" dxfId="978" priority="915" operator="between">
      <formula>15</formula>
      <formula>20</formula>
    </cfRule>
    <cfRule type="cellIs" dxfId="977" priority="916" operator="between">
      <formula>10</formula>
      <formula>14.999</formula>
    </cfRule>
    <cfRule type="cellIs" dxfId="976" priority="917" operator="between">
      <formula>5</formula>
      <formula>9.999</formula>
    </cfRule>
    <cfRule type="cellIs" dxfId="975" priority="918" operator="between">
      <formula>0</formula>
      <formula>4.999</formula>
    </cfRule>
  </conditionalFormatting>
  <conditionalFormatting sqref="J85">
    <cfRule type="beginsWith" dxfId="974" priority="912" operator="beginsWith" text="A3">
      <formula>LEFT(J85,LEN("A3"))="A3"</formula>
    </cfRule>
    <cfRule type="beginsWith" dxfId="973" priority="913" operator="beginsWith" text="A2">
      <formula>LEFT(J85,LEN("A2"))="A2"</formula>
    </cfRule>
    <cfRule type="beginsWith" dxfId="972" priority="914" operator="beginsWith" text="A1">
      <formula>LEFT(J85,LEN("A1"))="A1"</formula>
    </cfRule>
  </conditionalFormatting>
  <conditionalFormatting sqref="J83">
    <cfRule type="beginsWith" dxfId="971" priority="909" operator="beginsWith" text="A3">
      <formula>LEFT(J83,LEN("A3"))="A3"</formula>
    </cfRule>
    <cfRule type="beginsWith" dxfId="970" priority="910" operator="beginsWith" text="A2">
      <formula>LEFT(J83,LEN("A2"))="A2"</formula>
    </cfRule>
    <cfRule type="beginsWith" dxfId="969" priority="911" operator="beginsWith" text="A1">
      <formula>LEFT(J83,LEN("A1"))="A1"</formula>
    </cfRule>
  </conditionalFormatting>
  <conditionalFormatting sqref="H83">
    <cfRule type="beginsWith" dxfId="968" priority="900" operator="beginsWith" text="A3">
      <formula>LEFT(H83,LEN("A3"))="A3"</formula>
    </cfRule>
    <cfRule type="beginsWith" dxfId="967" priority="901" operator="beginsWith" text="A2">
      <formula>LEFT(H83,LEN("A2"))="A2"</formula>
    </cfRule>
    <cfRule type="beginsWith" dxfId="966" priority="902" operator="beginsWith" text="A1">
      <formula>LEFT(H83,LEN("A1"))="A1"</formula>
    </cfRule>
  </conditionalFormatting>
  <conditionalFormatting sqref="H79">
    <cfRule type="beginsWith" dxfId="965" priority="904" operator="beginsWith" text="A3">
      <formula>LEFT(H79,LEN("A3"))="A3"</formula>
    </cfRule>
    <cfRule type="beginsWith" dxfId="964" priority="905" operator="beginsWith" text="A2">
      <formula>LEFT(H79,LEN("A2"))="A2"</formula>
    </cfRule>
    <cfRule type="beginsWith" dxfId="963" priority="906" operator="beginsWith" text="A1">
      <formula>LEFT(H79,LEN("A1"))="A1"</formula>
    </cfRule>
  </conditionalFormatting>
  <conditionalFormatting sqref="H79">
    <cfRule type="containsBlanks" dxfId="962" priority="907">
      <formula>LEN(TRIM(H79))=0</formula>
    </cfRule>
    <cfRule type="beginsWith" dxfId="961" priority="908" operator="beginsWith" text="?">
      <formula>LEFT(H79,LEN("?"))="?"</formula>
    </cfRule>
  </conditionalFormatting>
  <conditionalFormatting sqref="H83">
    <cfRule type="beginsWith" dxfId="960" priority="899" operator="beginsWith" text="?">
      <formula>LEFT(H83,LEN("?"))="?"</formula>
    </cfRule>
    <cfRule type="containsBlanks" dxfId="959" priority="903">
      <formula>LEN(TRIM(H83))=0</formula>
    </cfRule>
  </conditionalFormatting>
  <conditionalFormatting sqref="AE103:AH103">
    <cfRule type="containsText" dxfId="958" priority="876" operator="containsText" text="ggggggggggggggg">
      <formula>NOT(ISERROR(SEARCH("ggggggggggggggg",AE103)))</formula>
    </cfRule>
    <cfRule type="containsText" dxfId="957" priority="877" operator="containsText" text="gggggggggg">
      <formula>NOT(ISERROR(SEARCH("gggggggggg",AE103)))</formula>
    </cfRule>
    <cfRule type="containsText" dxfId="956" priority="878" operator="containsText" text="ggggg">
      <formula>NOT(ISERROR(SEARCH("ggggg",AE103)))</formula>
    </cfRule>
    <cfRule type="containsText" dxfId="955" priority="879" operator="containsText" text="g">
      <formula>NOT(ISERROR(SEARCH("g",AE103)))</formula>
    </cfRule>
  </conditionalFormatting>
  <conditionalFormatting sqref="AJ103">
    <cfRule type="cellIs" dxfId="954" priority="872" operator="between">
      <formula>15</formula>
      <formula>20</formula>
    </cfRule>
    <cfRule type="cellIs" dxfId="953" priority="873" operator="between">
      <formula>10</formula>
      <formula>14.999</formula>
    </cfRule>
    <cfRule type="cellIs" dxfId="952" priority="874" operator="between">
      <formula>5</formula>
      <formula>9.999</formula>
    </cfRule>
    <cfRule type="cellIs" dxfId="951" priority="875" operator="between">
      <formula>0</formula>
      <formula>4.999</formula>
    </cfRule>
  </conditionalFormatting>
  <conditionalFormatting sqref="J103">
    <cfRule type="beginsWith" dxfId="950" priority="869" operator="beginsWith" text="A3">
      <formula>LEFT(J103,LEN("A3"))="A3"</formula>
    </cfRule>
    <cfRule type="beginsWith" dxfId="949" priority="870" operator="beginsWith" text="A2">
      <formula>LEFT(J103,LEN("A2"))="A2"</formula>
    </cfRule>
    <cfRule type="beginsWith" dxfId="948" priority="871" operator="beginsWith" text="A1">
      <formula>LEFT(J103,LEN("A1"))="A1"</formula>
    </cfRule>
  </conditionalFormatting>
  <conditionalFormatting sqref="H51">
    <cfRule type="beginsWith" dxfId="947" priority="852" operator="beginsWith" text="A3">
      <formula>LEFT(H51,LEN("A3"))="A3"</formula>
    </cfRule>
    <cfRule type="beginsWith" dxfId="946" priority="853" operator="beginsWith" text="A2">
      <formula>LEFT(H51,LEN("A2"))="A2"</formula>
    </cfRule>
    <cfRule type="beginsWith" dxfId="945" priority="854" operator="beginsWith" text="A1">
      <formula>LEFT(H51,LEN("A1"))="A1"</formula>
    </cfRule>
  </conditionalFormatting>
  <conditionalFormatting sqref="H51">
    <cfRule type="containsBlanks" dxfId="944" priority="855">
      <formula>LEN(TRIM(H51))=0</formula>
    </cfRule>
    <cfRule type="beginsWith" dxfId="943" priority="856" operator="beginsWith" text="?">
      <formula>LEFT(H51,LEN("?"))="?"</formula>
    </cfRule>
  </conditionalFormatting>
  <conditionalFormatting sqref="AQ111:AQ115">
    <cfRule type="cellIs" dxfId="942" priority="806" operator="between">
      <formula>15</formula>
      <formula>20</formula>
    </cfRule>
    <cfRule type="cellIs" dxfId="941" priority="807" operator="between">
      <formula>10</formula>
      <formula>14.999</formula>
    </cfRule>
    <cfRule type="cellIs" dxfId="940" priority="808" operator="between">
      <formula>5</formula>
      <formula>9.999</formula>
    </cfRule>
    <cfRule type="cellIs" dxfId="939" priority="809" operator="between">
      <formula>0.001</formula>
      <formula>4.999</formula>
    </cfRule>
  </conditionalFormatting>
  <conditionalFormatting sqref="AQ111:AQ115">
    <cfRule type="beginsWith" dxfId="938" priority="804" operator="beginsWith" text="?">
      <formula>LEFT(AQ111,LEN("?"))="?"</formula>
    </cfRule>
    <cfRule type="beginsWith" dxfId="937" priority="805" operator="beginsWith" text="Néant">
      <formula>LEFT(AQ111,LEN("Néant"))="Néant"</formula>
    </cfRule>
  </conditionalFormatting>
  <conditionalFormatting sqref="AQ111:AQ115">
    <cfRule type="cellIs" dxfId="936" priority="801" operator="equal">
      <formula>3</formula>
    </cfRule>
    <cfRule type="cellIs" dxfId="935" priority="802" operator="equal">
      <formula>2</formula>
    </cfRule>
    <cfRule type="cellIs" dxfId="934" priority="803" operator="equal">
      <formula>1</formula>
    </cfRule>
  </conditionalFormatting>
  <conditionalFormatting sqref="AE116:AH116">
    <cfRule type="containsText" dxfId="933" priority="797" operator="containsText" text="ggggggggggggggg">
      <formula>NOT(ISERROR(SEARCH("ggggggggggggggg",AE116)))</formula>
    </cfRule>
    <cfRule type="containsText" dxfId="932" priority="798" operator="containsText" text="gggggggggg">
      <formula>NOT(ISERROR(SEARCH("gggggggggg",AE116)))</formula>
    </cfRule>
    <cfRule type="containsText" dxfId="931" priority="799" operator="containsText" text="ggggg">
      <formula>NOT(ISERROR(SEARCH("ggggg",AE116)))</formula>
    </cfRule>
    <cfRule type="containsText" dxfId="930" priority="800" operator="containsText" text="g">
      <formula>NOT(ISERROR(SEARCH("g",AE116)))</formula>
    </cfRule>
  </conditionalFormatting>
  <conditionalFormatting sqref="H116 J116">
    <cfRule type="beginsWith" dxfId="929" priority="756" operator="beginsWith" text="A3">
      <formula>LEFT(H116,LEN("A3"))="A3"</formula>
    </cfRule>
    <cfRule type="beginsWith" dxfId="928" priority="757" operator="beginsWith" text="A2">
      <formula>LEFT(H116,LEN("A2"))="A2"</formula>
    </cfRule>
    <cfRule type="beginsWith" dxfId="927" priority="758" operator="beginsWith" text="A1">
      <formula>LEFT(H116,LEN("A1"))="A1"</formula>
    </cfRule>
  </conditionalFormatting>
  <conditionalFormatting sqref="H116">
    <cfRule type="beginsWith" dxfId="926" priority="755" operator="beginsWith" text="?">
      <formula>LEFT(H116,LEN("?"))="?"</formula>
    </cfRule>
    <cfRule type="containsBlanks" dxfId="925" priority="810">
      <formula>LEN(TRIM(H116))=0</formula>
    </cfRule>
  </conditionalFormatting>
  <conditionalFormatting sqref="AC116">
    <cfRule type="beginsWith" dxfId="924" priority="734" operator="beginsWith" text="A3">
      <formula>LEFT(AC116,LEN("A3"))="A3"</formula>
    </cfRule>
    <cfRule type="beginsWith" dxfId="923" priority="735" operator="beginsWith" text="A2">
      <formula>LEFT(AC116,LEN("A2"))="A2"</formula>
    </cfRule>
    <cfRule type="beginsWith" dxfId="922" priority="736" operator="beginsWith" text="A1">
      <formula>LEFT(AC116,LEN("A1"))="A1"</formula>
    </cfRule>
  </conditionalFormatting>
  <conditionalFormatting sqref="AC116">
    <cfRule type="beginsWith" dxfId="921" priority="733" operator="beginsWith" text="?">
      <formula>LEFT(AC116,LEN("?"))="?"</formula>
    </cfRule>
    <cfRule type="containsBlanks" dxfId="920" priority="737">
      <formula>LEN(TRIM(AC116))=0</formula>
    </cfRule>
  </conditionalFormatting>
  <conditionalFormatting sqref="AJ122">
    <cfRule type="cellIs" dxfId="919" priority="543" operator="between">
      <formula>15</formula>
      <formula>20</formula>
    </cfRule>
    <cfRule type="cellIs" dxfId="918" priority="544" operator="between">
      <formula>10</formula>
      <formula>14.999</formula>
    </cfRule>
    <cfRule type="cellIs" dxfId="917" priority="545" operator="between">
      <formula>5</formula>
      <formula>9.999</formula>
    </cfRule>
    <cfRule type="cellIs" dxfId="916" priority="546" operator="between">
      <formula>0</formula>
      <formula>4.999</formula>
    </cfRule>
  </conditionalFormatting>
  <conditionalFormatting sqref="AJ116">
    <cfRule type="cellIs" dxfId="915" priority="639" operator="between">
      <formula>15</formula>
      <formula>20</formula>
    </cfRule>
    <cfRule type="cellIs" dxfId="914" priority="640" operator="between">
      <formula>10</formula>
      <formula>14.999</formula>
    </cfRule>
    <cfRule type="cellIs" dxfId="913" priority="641" operator="between">
      <formula>5</formula>
      <formula>9.999</formula>
    </cfRule>
    <cfRule type="cellIs" dxfId="912" priority="642" operator="between">
      <formula>0</formula>
      <formula>4.999</formula>
    </cfRule>
  </conditionalFormatting>
  <conditionalFormatting sqref="H118">
    <cfRule type="beginsWith" dxfId="911" priority="572" operator="beginsWith" text="A3">
      <formula>LEFT(H118,LEN("A3"))="A3"</formula>
    </cfRule>
    <cfRule type="beginsWith" dxfId="910" priority="573" operator="beginsWith" text="A2">
      <formula>LEFT(H118,LEN("A2"))="A2"</formula>
    </cfRule>
    <cfRule type="beginsWith" dxfId="909" priority="574" operator="beginsWith" text="A1">
      <formula>LEFT(H118,LEN("A1"))="A1"</formula>
    </cfRule>
  </conditionalFormatting>
  <conditionalFormatting sqref="H118">
    <cfRule type="containsBlanks" dxfId="908" priority="575">
      <formula>LEN(TRIM(H118))=0</formula>
    </cfRule>
    <cfRule type="beginsWith" dxfId="907" priority="576" operator="beginsWith" text="?">
      <formula>LEFT(H118,LEN("?"))="?"</formula>
    </cfRule>
  </conditionalFormatting>
  <conditionalFormatting sqref="AQ121">
    <cfRule type="cellIs" dxfId="906" priority="568" operator="between">
      <formula>15</formula>
      <formula>20</formula>
    </cfRule>
    <cfRule type="cellIs" dxfId="905" priority="569" operator="between">
      <formula>10</formula>
      <formula>14.999</formula>
    </cfRule>
    <cfRule type="cellIs" dxfId="904" priority="570" operator="between">
      <formula>5</formula>
      <formula>9.999</formula>
    </cfRule>
    <cfRule type="cellIs" dxfId="903" priority="571" operator="between">
      <formula>0.001</formula>
      <formula>4.999</formula>
    </cfRule>
  </conditionalFormatting>
  <conditionalFormatting sqref="AQ121">
    <cfRule type="beginsWith" dxfId="902" priority="566" operator="beginsWith" text="?">
      <formula>LEFT(AQ121,LEN("?"))="?"</formula>
    </cfRule>
    <cfRule type="beginsWith" dxfId="901" priority="567" operator="beginsWith" text="Néant">
      <formula>LEFT(AQ121,LEN("Néant"))="Néant"</formula>
    </cfRule>
  </conditionalFormatting>
  <conditionalFormatting sqref="AQ121">
    <cfRule type="cellIs" dxfId="900" priority="563" operator="equal">
      <formula>3</formula>
    </cfRule>
    <cfRule type="cellIs" dxfId="899" priority="564" operator="equal">
      <formula>2</formula>
    </cfRule>
    <cfRule type="cellIs" dxfId="898" priority="565" operator="equal">
      <formula>1</formula>
    </cfRule>
  </conditionalFormatting>
  <conditionalFormatting sqref="AE122:AH122">
    <cfRule type="containsText" dxfId="897" priority="558" operator="containsText" text="ggggggggggggggg">
      <formula>NOT(ISERROR(SEARCH("ggggggggggggggg",AE122)))</formula>
    </cfRule>
    <cfRule type="containsText" dxfId="896" priority="559" operator="containsText" text="gggggggggg">
      <formula>NOT(ISERROR(SEARCH("gggggggggg",AE122)))</formula>
    </cfRule>
    <cfRule type="containsText" dxfId="895" priority="560" operator="containsText" text="ggggg">
      <formula>NOT(ISERROR(SEARCH("ggggg",AE122)))</formula>
    </cfRule>
    <cfRule type="containsText" dxfId="894" priority="561" operator="containsText" text="g">
      <formula>NOT(ISERROR(SEARCH("g",AE122)))</formula>
    </cfRule>
  </conditionalFormatting>
  <conditionalFormatting sqref="J122">
    <cfRule type="beginsWith" dxfId="893" priority="555" operator="beginsWith" text="A3">
      <formula>LEFT(J122,LEN("A3"))="A3"</formula>
    </cfRule>
    <cfRule type="beginsWith" dxfId="892" priority="556" operator="beginsWith" text="A2">
      <formula>LEFT(J122,LEN("A2"))="A2"</formula>
    </cfRule>
    <cfRule type="beginsWith" dxfId="891" priority="557" operator="beginsWith" text="A1">
      <formula>LEFT(J122,LEN("A1"))="A1"</formula>
    </cfRule>
  </conditionalFormatting>
  <conditionalFormatting sqref="BG123">
    <cfRule type="cellIs" dxfId="890" priority="539" operator="between">
      <formula>15</formula>
      <formula>20</formula>
    </cfRule>
    <cfRule type="cellIs" dxfId="889" priority="540" operator="between">
      <formula>10</formula>
      <formula>14.999</formula>
    </cfRule>
    <cfRule type="cellIs" dxfId="888" priority="541" operator="between">
      <formula>5</formula>
      <formula>9.999</formula>
    </cfRule>
    <cfRule type="cellIs" dxfId="887" priority="542" operator="between">
      <formula>0</formula>
      <formula>4.999</formula>
    </cfRule>
  </conditionalFormatting>
  <conditionalFormatting sqref="BH123">
    <cfRule type="cellIs" dxfId="886" priority="534" operator="greaterThan">
      <formula>3</formula>
    </cfRule>
    <cfRule type="cellIs" dxfId="885" priority="535" operator="lessThan">
      <formula>1</formula>
    </cfRule>
    <cfRule type="cellIs" dxfId="884" priority="536" operator="equal">
      <formula>3</formula>
    </cfRule>
    <cfRule type="cellIs" dxfId="883" priority="537" operator="equal">
      <formula>2</formula>
    </cfRule>
    <cfRule type="cellIs" dxfId="882" priority="538" operator="equal">
      <formula>#REF!</formula>
    </cfRule>
  </conditionalFormatting>
  <conditionalFormatting sqref="BG124">
    <cfRule type="cellIs" dxfId="881" priority="530" operator="between">
      <formula>15</formula>
      <formula>20</formula>
    </cfRule>
    <cfRule type="cellIs" dxfId="880" priority="531" operator="between">
      <formula>10</formula>
      <formula>14.999</formula>
    </cfRule>
    <cfRule type="cellIs" dxfId="879" priority="532" operator="between">
      <formula>5</formula>
      <formula>9.999</formula>
    </cfRule>
    <cfRule type="cellIs" dxfId="878" priority="533" operator="between">
      <formula>0</formula>
      <formula>4.999</formula>
    </cfRule>
  </conditionalFormatting>
  <conditionalFormatting sqref="BH124">
    <cfRule type="cellIs" dxfId="877" priority="525" operator="greaterThan">
      <formula>3</formula>
    </cfRule>
    <cfRule type="cellIs" dxfId="876" priority="526" operator="lessThan">
      <formula>1</formula>
    </cfRule>
    <cfRule type="cellIs" dxfId="875" priority="527" operator="equal">
      <formula>3</formula>
    </cfRule>
    <cfRule type="cellIs" dxfId="874" priority="528" operator="equal">
      <formula>2</formula>
    </cfRule>
    <cfRule type="cellIs" dxfId="873" priority="529" operator="equal">
      <formula>#REF!</formula>
    </cfRule>
  </conditionalFormatting>
  <conditionalFormatting sqref="AE124:AH124">
    <cfRule type="containsText" dxfId="872" priority="521" operator="containsText" text="ggggggggggggggg">
      <formula>NOT(ISERROR(SEARCH("ggggggggggggggg",AE124)))</formula>
    </cfRule>
    <cfRule type="containsText" dxfId="871" priority="522" operator="containsText" text="gggggggggg">
      <formula>NOT(ISERROR(SEARCH("gggggggggg",AE124)))</formula>
    </cfRule>
    <cfRule type="containsText" dxfId="870" priority="523" operator="containsText" text="ggggg">
      <formula>NOT(ISERROR(SEARCH("ggggg",AE124)))</formula>
    </cfRule>
    <cfRule type="containsText" dxfId="869" priority="524" operator="containsText" text="g">
      <formula>NOT(ISERROR(SEARCH("g",AE124)))</formula>
    </cfRule>
  </conditionalFormatting>
  <conditionalFormatting sqref="AJ124">
    <cfRule type="cellIs" dxfId="868" priority="517" operator="between">
      <formula>15</formula>
      <formula>20</formula>
    </cfRule>
    <cfRule type="cellIs" dxfId="867" priority="518" operator="between">
      <formula>10</formula>
      <formula>14.999</formula>
    </cfRule>
    <cfRule type="cellIs" dxfId="866" priority="519" operator="between">
      <formula>5</formula>
      <formula>9.999</formula>
    </cfRule>
    <cfRule type="cellIs" dxfId="865" priority="520" operator="between">
      <formula>0.001</formula>
      <formula>4.999</formula>
    </cfRule>
  </conditionalFormatting>
  <conditionalFormatting sqref="AC121">
    <cfRule type="beginsWith" dxfId="864" priority="513" operator="beginsWith" text="A3">
      <formula>LEFT(AC121,LEN("A3"))="A3"</formula>
    </cfRule>
    <cfRule type="beginsWith" dxfId="863" priority="514" operator="beginsWith" text="A2">
      <formula>LEFT(AC121,LEN("A2"))="A2"</formula>
    </cfRule>
    <cfRule type="beginsWith" dxfId="862" priority="515" operator="beginsWith" text="A1">
      <formula>LEFT(AC121,LEN("A1"))="A1"</formula>
    </cfRule>
  </conditionalFormatting>
  <conditionalFormatting sqref="AC121">
    <cfRule type="beginsWith" dxfId="861" priority="512" operator="beginsWith" text="?">
      <formula>LEFT(AC121,LEN("?"))="?"</formula>
    </cfRule>
    <cfRule type="containsBlanks" dxfId="860" priority="516">
      <formula>LEN(TRIM(AC121))=0</formula>
    </cfRule>
  </conditionalFormatting>
  <conditionalFormatting sqref="H122">
    <cfRule type="beginsWith" dxfId="859" priority="507" operator="beginsWith" text="A3">
      <formula>LEFT(H122,LEN("A3"))="A3"</formula>
    </cfRule>
    <cfRule type="beginsWith" dxfId="858" priority="508" operator="beginsWith" text="A2">
      <formula>LEFT(H122,LEN("A2"))="A2"</formula>
    </cfRule>
    <cfRule type="beginsWith" dxfId="857" priority="509" operator="beginsWith" text="A1">
      <formula>LEFT(H122,LEN("A1"))="A1"</formula>
    </cfRule>
  </conditionalFormatting>
  <conditionalFormatting sqref="H122">
    <cfRule type="containsBlanks" dxfId="856" priority="510">
      <formula>LEN(TRIM(H122))=0</formula>
    </cfRule>
    <cfRule type="beginsWith" dxfId="855" priority="511" operator="beginsWith" text="?">
      <formula>LEFT(H122,LEN("?"))="?"</formula>
    </cfRule>
  </conditionalFormatting>
  <conditionalFormatting sqref="V38">
    <cfRule type="containsText" dxfId="854" priority="449" operator="containsText" text="FAUX">
      <formula>NOT(ISERROR(SEARCH("FAUX",V38)))</formula>
    </cfRule>
  </conditionalFormatting>
  <conditionalFormatting sqref="V38">
    <cfRule type="beginsWith" dxfId="853" priority="448" operator="beginsWith" text="?">
      <formula>LEFT(V38,LEN("?"))="?"</formula>
    </cfRule>
  </conditionalFormatting>
  <conditionalFormatting sqref="H112">
    <cfRule type="beginsWith" dxfId="852" priority="443" operator="beginsWith" text="A3">
      <formula>LEFT(H112,LEN("A3"))="A3"</formula>
    </cfRule>
    <cfRule type="beginsWith" dxfId="851" priority="444" operator="beginsWith" text="A2">
      <formula>LEFT(H112,LEN("A2"))="A2"</formula>
    </cfRule>
    <cfRule type="beginsWith" dxfId="850" priority="445" operator="beginsWith" text="A1">
      <formula>LEFT(H112,LEN("A1"))="A1"</formula>
    </cfRule>
  </conditionalFormatting>
  <conditionalFormatting sqref="H112">
    <cfRule type="containsBlanks" dxfId="849" priority="446">
      <formula>LEN(TRIM(H112))=0</formula>
    </cfRule>
    <cfRule type="beginsWith" dxfId="848" priority="447" operator="beginsWith" text="?">
      <formula>LEFT(H112,LEN("?"))="?"</formula>
    </cfRule>
  </conditionalFormatting>
  <conditionalFormatting sqref="K55:AA55">
    <cfRule type="cellIs" dxfId="847" priority="424" operator="equal">
      <formula>0</formula>
    </cfRule>
    <cfRule type="beginsWith" dxfId="846" priority="425" operator="beginsWith" text="?">
      <formula>LEFT(K55,LEN("?"))="?"</formula>
    </cfRule>
  </conditionalFormatting>
  <conditionalFormatting sqref="BG86">
    <cfRule type="cellIs" dxfId="845" priority="405" operator="between">
      <formula>15</formula>
      <formula>20</formula>
    </cfRule>
    <cfRule type="cellIs" dxfId="844" priority="406" operator="between">
      <formula>10</formula>
      <formula>14.999</formula>
    </cfRule>
    <cfRule type="cellIs" dxfId="843" priority="407" operator="between">
      <formula>5</formula>
      <formula>9.999</formula>
    </cfRule>
    <cfRule type="cellIs" dxfId="842" priority="408" operator="between">
      <formula>0</formula>
      <formula>4.999</formula>
    </cfRule>
  </conditionalFormatting>
  <conditionalFormatting sqref="BH86">
    <cfRule type="cellIs" dxfId="841" priority="400" operator="greaterThan">
      <formula>3</formula>
    </cfRule>
    <cfRule type="cellIs" dxfId="840" priority="401" operator="lessThan">
      <formula>1</formula>
    </cfRule>
    <cfRule type="cellIs" dxfId="839" priority="402" operator="equal">
      <formula>3</formula>
    </cfRule>
    <cfRule type="cellIs" dxfId="838" priority="403" operator="equal">
      <formula>2</formula>
    </cfRule>
    <cfRule type="cellIs" dxfId="837" priority="404" operator="equal">
      <formula>#REF!</formula>
    </cfRule>
  </conditionalFormatting>
  <conditionalFormatting sqref="BG91:BG93">
    <cfRule type="cellIs" dxfId="836" priority="396" operator="between">
      <formula>15</formula>
      <formula>20</formula>
    </cfRule>
    <cfRule type="cellIs" dxfId="835" priority="397" operator="between">
      <formula>10</formula>
      <formula>14.999</formula>
    </cfRule>
    <cfRule type="cellIs" dxfId="834" priority="398" operator="between">
      <formula>5</formula>
      <formula>9.999</formula>
    </cfRule>
    <cfRule type="cellIs" dxfId="833" priority="399" operator="between">
      <formula>0</formula>
      <formula>4.999</formula>
    </cfRule>
  </conditionalFormatting>
  <conditionalFormatting sqref="BH91:BH93">
    <cfRule type="cellIs" dxfId="832" priority="391" operator="greaterThan">
      <formula>3</formula>
    </cfRule>
    <cfRule type="cellIs" dxfId="831" priority="392" operator="lessThan">
      <formula>1</formula>
    </cfRule>
    <cfRule type="cellIs" dxfId="830" priority="393" operator="equal">
      <formula>3</formula>
    </cfRule>
    <cfRule type="cellIs" dxfId="829" priority="394" operator="equal">
      <formula>2</formula>
    </cfRule>
    <cfRule type="cellIs" dxfId="828" priority="395" operator="equal">
      <formula>#REF!</formula>
    </cfRule>
  </conditionalFormatting>
  <conditionalFormatting sqref="AQ87:AQ90">
    <cfRule type="cellIs" dxfId="827" priority="387" operator="between">
      <formula>15</formula>
      <formula>20</formula>
    </cfRule>
    <cfRule type="cellIs" dxfId="826" priority="388" operator="between">
      <formula>10</formula>
      <formula>14.999</formula>
    </cfRule>
    <cfRule type="cellIs" dxfId="825" priority="389" operator="between">
      <formula>5</formula>
      <formula>9.999</formula>
    </cfRule>
    <cfRule type="cellIs" dxfId="824" priority="390" operator="between">
      <formula>0.001</formula>
      <formula>4.999</formula>
    </cfRule>
  </conditionalFormatting>
  <conditionalFormatting sqref="AQ87:AQ90">
    <cfRule type="beginsWith" dxfId="823" priority="386" operator="beginsWith" text="?">
      <formula>LEFT(AQ87,LEN("?"))="?"</formula>
    </cfRule>
    <cfRule type="beginsWith" dxfId="822" priority="409" operator="beginsWith" text="Néant">
      <formula>LEFT(AQ87,LEN("Néant"))="Néant"</formula>
    </cfRule>
  </conditionalFormatting>
  <conditionalFormatting sqref="AQ87:AQ90">
    <cfRule type="cellIs" dxfId="821" priority="383" operator="equal">
      <formula>3</formula>
    </cfRule>
    <cfRule type="cellIs" dxfId="820" priority="384" operator="equal">
      <formula>2</formula>
    </cfRule>
    <cfRule type="cellIs" dxfId="819" priority="385" operator="equal">
      <formula>1</formula>
    </cfRule>
  </conditionalFormatting>
  <conditionalFormatting sqref="AE91:AH91">
    <cfRule type="containsText" dxfId="818" priority="379" operator="containsText" text="ggggggggggggggg">
      <formula>NOT(ISERROR(SEARCH("ggggggggggggggg",AE91)))</formula>
    </cfRule>
    <cfRule type="containsText" dxfId="817" priority="380" operator="containsText" text="gggggggggg">
      <formula>NOT(ISERROR(SEARCH("gggggggggg",AE91)))</formula>
    </cfRule>
    <cfRule type="containsText" dxfId="816" priority="381" operator="containsText" text="ggggg">
      <formula>NOT(ISERROR(SEARCH("ggggg",AE91)))</formula>
    </cfRule>
    <cfRule type="containsText" dxfId="815" priority="382" operator="containsText" text="g">
      <formula>NOT(ISERROR(SEARCH("g",AE91)))</formula>
    </cfRule>
  </conditionalFormatting>
  <conditionalFormatting sqref="AJ91">
    <cfRule type="cellIs" dxfId="814" priority="375" operator="between">
      <formula>15</formula>
      <formula>20</formula>
    </cfRule>
    <cfRule type="cellIs" dxfId="813" priority="376" operator="between">
      <formula>10</formula>
      <formula>14.999</formula>
    </cfRule>
    <cfRule type="cellIs" dxfId="812" priority="377" operator="between">
      <formula>5</formula>
      <formula>9.999</formula>
    </cfRule>
    <cfRule type="cellIs" dxfId="811" priority="378" operator="between">
      <formula>0</formula>
      <formula>4.999</formula>
    </cfRule>
  </conditionalFormatting>
  <conditionalFormatting sqref="J91">
    <cfRule type="beginsWith" dxfId="810" priority="372" operator="beginsWith" text="A3">
      <formula>LEFT(J91,LEN("A3"))="A3"</formula>
    </cfRule>
    <cfRule type="beginsWith" dxfId="809" priority="373" operator="beginsWith" text="A2">
      <formula>LEFT(J91,LEN("A2"))="A2"</formula>
    </cfRule>
    <cfRule type="beginsWith" dxfId="808" priority="374" operator="beginsWith" text="A1">
      <formula>LEFT(J91,LEN("A1"))="A1"</formula>
    </cfRule>
  </conditionalFormatting>
  <conditionalFormatting sqref="H91">
    <cfRule type="beginsWith" dxfId="807" priority="363" operator="beginsWith" text="A3">
      <formula>LEFT(H91,LEN("A3"))="A3"</formula>
    </cfRule>
    <cfRule type="beginsWith" dxfId="806" priority="364" operator="beginsWith" text="A2">
      <formula>LEFT(H91,LEN("A2"))="A2"</formula>
    </cfRule>
    <cfRule type="beginsWith" dxfId="805" priority="365" operator="beginsWith" text="A1">
      <formula>LEFT(H91,LEN("A1"))="A1"</formula>
    </cfRule>
  </conditionalFormatting>
  <conditionalFormatting sqref="H87">
    <cfRule type="beginsWith" dxfId="804" priority="367" operator="beginsWith" text="A3">
      <formula>LEFT(H87,LEN("A3"))="A3"</formula>
    </cfRule>
    <cfRule type="beginsWith" dxfId="803" priority="368" operator="beginsWith" text="A2">
      <formula>LEFT(H87,LEN("A2"))="A2"</formula>
    </cfRule>
    <cfRule type="beginsWith" dxfId="802" priority="369" operator="beginsWith" text="A1">
      <formula>LEFT(H87,LEN("A1"))="A1"</formula>
    </cfRule>
  </conditionalFormatting>
  <conditionalFormatting sqref="H87">
    <cfRule type="containsBlanks" dxfId="801" priority="370">
      <formula>LEN(TRIM(H87))=0</formula>
    </cfRule>
    <cfRule type="beginsWith" dxfId="800" priority="371" operator="beginsWith" text="?">
      <formula>LEFT(H87,LEN("?"))="?"</formula>
    </cfRule>
  </conditionalFormatting>
  <conditionalFormatting sqref="H91">
    <cfRule type="beginsWith" dxfId="799" priority="362" operator="beginsWith" text="?">
      <formula>LEFT(H91,LEN("?"))="?"</formula>
    </cfRule>
    <cfRule type="containsBlanks" dxfId="798" priority="366">
      <formula>LEN(TRIM(H91))=0</formula>
    </cfRule>
  </conditionalFormatting>
  <conditionalFormatting sqref="AE93:AH93">
    <cfRule type="containsText" dxfId="797" priority="351" operator="containsText" text="ggggggggggggggg">
      <formula>NOT(ISERROR(SEARCH("ggggggggggggggg",AE93)))</formula>
    </cfRule>
    <cfRule type="containsText" dxfId="796" priority="352" operator="containsText" text="gggggggggg">
      <formula>NOT(ISERROR(SEARCH("gggggggggg",AE93)))</formula>
    </cfRule>
    <cfRule type="containsText" dxfId="795" priority="353" operator="containsText" text="ggggg">
      <formula>NOT(ISERROR(SEARCH("ggggg",AE93)))</formula>
    </cfRule>
    <cfRule type="containsText" dxfId="794" priority="354" operator="containsText" text="g">
      <formula>NOT(ISERROR(SEARCH("g",AE93)))</formula>
    </cfRule>
  </conditionalFormatting>
  <conditionalFormatting sqref="AJ93">
    <cfRule type="cellIs" dxfId="793" priority="347" operator="between">
      <formula>15</formula>
      <formula>20</formula>
    </cfRule>
    <cfRule type="cellIs" dxfId="792" priority="348" operator="between">
      <formula>10</formula>
      <formula>14.999</formula>
    </cfRule>
    <cfRule type="cellIs" dxfId="791" priority="349" operator="between">
      <formula>5</formula>
      <formula>9.999</formula>
    </cfRule>
    <cfRule type="cellIs" dxfId="790" priority="350" operator="between">
      <formula>0</formula>
      <formula>4.999</formula>
    </cfRule>
  </conditionalFormatting>
  <conditionalFormatting sqref="J93">
    <cfRule type="beginsWith" dxfId="789" priority="344" operator="beginsWith" text="A3">
      <formula>LEFT(J93,LEN("A3"))="A3"</formula>
    </cfRule>
    <cfRule type="beginsWith" dxfId="788" priority="345" operator="beginsWith" text="A2">
      <formula>LEFT(J93,LEN("A2"))="A2"</formula>
    </cfRule>
    <cfRule type="beginsWith" dxfId="787" priority="346" operator="beginsWith" text="A1">
      <formula>LEFT(J93,LEN("A1"))="A1"</formula>
    </cfRule>
  </conditionalFormatting>
  <conditionalFormatting sqref="H103">
    <cfRule type="beginsWith" dxfId="786" priority="321" operator="beginsWith" text="A3">
      <formula>LEFT(H103,LEN("A3"))="A3"</formula>
    </cfRule>
    <cfRule type="beginsWith" dxfId="785" priority="322" operator="beginsWith" text="A2">
      <formula>LEFT(H103,LEN("A2"))="A2"</formula>
    </cfRule>
    <cfRule type="beginsWith" dxfId="784" priority="323" operator="beginsWith" text="A1">
      <formula>LEFT(H103,LEN("A1"))="A1"</formula>
    </cfRule>
  </conditionalFormatting>
  <conditionalFormatting sqref="H103">
    <cfRule type="beginsWith" dxfId="783" priority="320" operator="beginsWith" text="?">
      <formula>LEFT(H103,LEN("?"))="?"</formula>
    </cfRule>
    <cfRule type="containsBlanks" dxfId="782" priority="324">
      <formula>LEN(TRIM(H103))=0</formula>
    </cfRule>
  </conditionalFormatting>
  <conditionalFormatting sqref="H67">
    <cfRule type="beginsWith" dxfId="781" priority="300" operator="beginsWith" text="A3">
      <formula>LEFT(H67,LEN("A3"))="A3"</formula>
    </cfRule>
    <cfRule type="beginsWith" dxfId="780" priority="301" operator="beginsWith" text="A2">
      <formula>LEFT(H67,LEN("A2"))="A2"</formula>
    </cfRule>
    <cfRule type="beginsWith" dxfId="779" priority="302" operator="beginsWith" text="A1">
      <formula>LEFT(H67,LEN("A1"))="A1"</formula>
    </cfRule>
  </conditionalFormatting>
  <conditionalFormatting sqref="H67">
    <cfRule type="containsBlanks" dxfId="778" priority="303">
      <formula>LEN(TRIM(H67))=0</formula>
    </cfRule>
    <cfRule type="beginsWith" dxfId="777" priority="304" operator="beginsWith" text="?">
      <formula>LEFT(H67,LEN("?"))="?"</formula>
    </cfRule>
  </conditionalFormatting>
  <conditionalFormatting sqref="BG100:BG101">
    <cfRule type="cellIs" dxfId="776" priority="296" operator="between">
      <formula>15</formula>
      <formula>20</formula>
    </cfRule>
    <cfRule type="cellIs" dxfId="775" priority="297" operator="between">
      <formula>10</formula>
      <formula>14.999</formula>
    </cfRule>
    <cfRule type="cellIs" dxfId="774" priority="298" operator="between">
      <formula>5</formula>
      <formula>9.999</formula>
    </cfRule>
    <cfRule type="cellIs" dxfId="773" priority="299" operator="between">
      <formula>0</formula>
      <formula>4.999</formula>
    </cfRule>
  </conditionalFormatting>
  <conditionalFormatting sqref="BH100:BH101">
    <cfRule type="cellIs" dxfId="772" priority="291" operator="greaterThan">
      <formula>3</formula>
    </cfRule>
    <cfRule type="cellIs" dxfId="771" priority="292" operator="lessThan">
      <formula>1</formula>
    </cfRule>
    <cfRule type="cellIs" dxfId="770" priority="293" operator="equal">
      <formula>3</formula>
    </cfRule>
    <cfRule type="cellIs" dxfId="769" priority="294" operator="equal">
      <formula>2</formula>
    </cfRule>
    <cfRule type="cellIs" dxfId="768" priority="295" operator="equal">
      <formula>#REF!</formula>
    </cfRule>
  </conditionalFormatting>
  <conditionalFormatting sqref="AE101:AH101">
    <cfRule type="containsText" dxfId="767" priority="287" operator="containsText" text="ggggggggggggggg">
      <formula>NOT(ISERROR(SEARCH("ggggggggggggggg",AE101)))</formula>
    </cfRule>
    <cfRule type="containsText" dxfId="766" priority="288" operator="containsText" text="gggggggggg">
      <formula>NOT(ISERROR(SEARCH("gggggggggg",AE101)))</formula>
    </cfRule>
    <cfRule type="containsText" dxfId="765" priority="289" operator="containsText" text="ggggg">
      <formula>NOT(ISERROR(SEARCH("ggggg",AE101)))</formula>
    </cfRule>
    <cfRule type="containsText" dxfId="764" priority="290" operator="containsText" text="g">
      <formula>NOT(ISERROR(SEARCH("g",AE101)))</formula>
    </cfRule>
  </conditionalFormatting>
  <conditionalFormatting sqref="AJ101">
    <cfRule type="cellIs" dxfId="763" priority="283" operator="between">
      <formula>15</formula>
      <formula>20</formula>
    </cfRule>
    <cfRule type="cellIs" dxfId="762" priority="284" operator="between">
      <formula>10</formula>
      <formula>14.999</formula>
    </cfRule>
    <cfRule type="cellIs" dxfId="761" priority="285" operator="between">
      <formula>5</formula>
      <formula>9.999</formula>
    </cfRule>
    <cfRule type="cellIs" dxfId="760" priority="286" operator="between">
      <formula>0</formula>
      <formula>4.999</formula>
    </cfRule>
  </conditionalFormatting>
  <conditionalFormatting sqref="J101">
    <cfRule type="beginsWith" dxfId="759" priority="280" operator="beginsWith" text="A3">
      <formula>LEFT(J101,LEN("A3"))="A3"</formula>
    </cfRule>
    <cfRule type="beginsWith" dxfId="758" priority="281" operator="beginsWith" text="A2">
      <formula>LEFT(J101,LEN("A2"))="A2"</formula>
    </cfRule>
    <cfRule type="beginsWith" dxfId="757" priority="282" operator="beginsWith" text="A1">
      <formula>LEFT(J101,LEN("A1"))="A1"</formula>
    </cfRule>
  </conditionalFormatting>
  <conditionalFormatting sqref="H101">
    <cfRule type="beginsWith" dxfId="756" priority="269" operator="beginsWith" text="A3">
      <formula>LEFT(H101,LEN("A3"))="A3"</formula>
    </cfRule>
    <cfRule type="beginsWith" dxfId="755" priority="270" operator="beginsWith" text="A2">
      <formula>LEFT(H101,LEN("A2"))="A2"</formula>
    </cfRule>
    <cfRule type="beginsWith" dxfId="754" priority="271" operator="beginsWith" text="A1">
      <formula>LEFT(H101,LEN("A1"))="A1"</formula>
    </cfRule>
  </conditionalFormatting>
  <conditionalFormatting sqref="H101">
    <cfRule type="beginsWith" dxfId="753" priority="268" operator="beginsWith" text="?">
      <formula>LEFT(H101,LEN("?"))="?"</formula>
    </cfRule>
    <cfRule type="containsBlanks" dxfId="752" priority="272">
      <formula>LEN(TRIM(H101))=0</formula>
    </cfRule>
  </conditionalFormatting>
  <conditionalFormatting sqref="BG73:BG74">
    <cfRule type="cellIs" dxfId="751" priority="262" operator="between">
      <formula>15</formula>
      <formula>20</formula>
    </cfRule>
    <cfRule type="cellIs" dxfId="750" priority="263" operator="between">
      <formula>10</formula>
      <formula>14.999</formula>
    </cfRule>
    <cfRule type="cellIs" dxfId="749" priority="264" operator="between">
      <formula>5</formula>
      <formula>9.999</formula>
    </cfRule>
    <cfRule type="cellIs" dxfId="748" priority="265" operator="between">
      <formula>0</formula>
      <formula>4.999</formula>
    </cfRule>
  </conditionalFormatting>
  <conditionalFormatting sqref="BH73:BH74">
    <cfRule type="cellIs" dxfId="747" priority="257" operator="greaterThan">
      <formula>3</formula>
    </cfRule>
    <cfRule type="cellIs" dxfId="746" priority="258" operator="lessThan">
      <formula>1</formula>
    </cfRule>
    <cfRule type="cellIs" dxfId="745" priority="259" operator="equal">
      <formula>3</formula>
    </cfRule>
    <cfRule type="cellIs" dxfId="744" priority="260" operator="equal">
      <formula>2</formula>
    </cfRule>
    <cfRule type="cellIs" dxfId="743" priority="261" operator="equal">
      <formula>#REF!</formula>
    </cfRule>
  </conditionalFormatting>
  <conditionalFormatting sqref="BG75">
    <cfRule type="cellIs" dxfId="742" priority="253" operator="between">
      <formula>15</formula>
      <formula>20</formula>
    </cfRule>
    <cfRule type="cellIs" dxfId="741" priority="254" operator="between">
      <formula>10</formula>
      <formula>14.999</formula>
    </cfRule>
    <cfRule type="cellIs" dxfId="740" priority="255" operator="between">
      <formula>5</formula>
      <formula>9.999</formula>
    </cfRule>
    <cfRule type="cellIs" dxfId="739" priority="256" operator="between">
      <formula>0</formula>
      <formula>4.999</formula>
    </cfRule>
  </conditionalFormatting>
  <conditionalFormatting sqref="BH75">
    <cfRule type="cellIs" dxfId="738" priority="248" operator="greaterThan">
      <formula>3</formula>
    </cfRule>
    <cfRule type="cellIs" dxfId="737" priority="249" operator="lessThan">
      <formula>1</formula>
    </cfRule>
    <cfRule type="cellIs" dxfId="736" priority="250" operator="equal">
      <formula>3</formula>
    </cfRule>
    <cfRule type="cellIs" dxfId="735" priority="251" operator="equal">
      <formula>2</formula>
    </cfRule>
    <cfRule type="cellIs" dxfId="734" priority="252" operator="equal">
      <formula>#REF!</formula>
    </cfRule>
  </conditionalFormatting>
  <conditionalFormatting sqref="BG77">
    <cfRule type="cellIs" dxfId="733" priority="244" operator="between">
      <formula>15</formula>
      <formula>20</formula>
    </cfRule>
    <cfRule type="cellIs" dxfId="732" priority="245" operator="between">
      <formula>10</formula>
      <formula>14.999</formula>
    </cfRule>
    <cfRule type="cellIs" dxfId="731" priority="246" operator="between">
      <formula>5</formula>
      <formula>9.999</formula>
    </cfRule>
    <cfRule type="cellIs" dxfId="730" priority="247" operator="between">
      <formula>0</formula>
      <formula>4.999</formula>
    </cfRule>
  </conditionalFormatting>
  <conditionalFormatting sqref="BH77">
    <cfRule type="cellIs" dxfId="729" priority="239" operator="greaterThan">
      <formula>3</formula>
    </cfRule>
    <cfRule type="cellIs" dxfId="728" priority="240" operator="lessThan">
      <formula>1</formula>
    </cfRule>
    <cfRule type="cellIs" dxfId="727" priority="241" operator="equal">
      <formula>3</formula>
    </cfRule>
    <cfRule type="cellIs" dxfId="726" priority="242" operator="equal">
      <formula>2</formula>
    </cfRule>
    <cfRule type="cellIs" dxfId="725" priority="243" operator="equal">
      <formula>#REF!</formula>
    </cfRule>
  </conditionalFormatting>
  <conditionalFormatting sqref="AJ77 AJ75 AJ73">
    <cfRule type="cellIs" dxfId="724" priority="235" operator="between">
      <formula>15</formula>
      <formula>20</formula>
    </cfRule>
    <cfRule type="cellIs" dxfId="723" priority="236" operator="between">
      <formula>10</formula>
      <formula>14.999</formula>
    </cfRule>
    <cfRule type="cellIs" dxfId="722" priority="237" operator="between">
      <formula>5</formula>
      <formula>9.999</formula>
    </cfRule>
    <cfRule type="cellIs" dxfId="721" priority="238" operator="between">
      <formula>0</formula>
      <formula>4.999</formula>
    </cfRule>
  </conditionalFormatting>
  <conditionalFormatting sqref="AE73:AH73 AE75:AH75 AE77:AH77">
    <cfRule type="containsText" dxfId="720" priority="231" operator="containsText" text="ggggggggggggggg">
      <formula>NOT(ISERROR(SEARCH("ggggggggggggggg",AE73)))</formula>
    </cfRule>
    <cfRule type="containsText" dxfId="719" priority="232" operator="containsText" text="gggggggggg">
      <formula>NOT(ISERROR(SEARCH("gggggggggg",AE73)))</formula>
    </cfRule>
    <cfRule type="containsText" dxfId="718" priority="233" operator="containsText" text="ggggg">
      <formula>NOT(ISERROR(SEARCH("ggggg",AE73)))</formula>
    </cfRule>
    <cfRule type="containsText" dxfId="717" priority="234" operator="containsText" text="g">
      <formula>NOT(ISERROR(SEARCH("g",AE73)))</formula>
    </cfRule>
  </conditionalFormatting>
  <conditionalFormatting sqref="J75">
    <cfRule type="beginsWith" dxfId="716" priority="228" operator="beginsWith" text="A3">
      <formula>LEFT(J75,LEN("A3"))="A3"</formula>
    </cfRule>
    <cfRule type="beginsWith" dxfId="715" priority="229" operator="beginsWith" text="A2">
      <formula>LEFT(J75,LEN("A2"))="A2"</formula>
    </cfRule>
    <cfRule type="beginsWith" dxfId="714" priority="230" operator="beginsWith" text="A1">
      <formula>LEFT(J75,LEN("A1"))="A1"</formula>
    </cfRule>
  </conditionalFormatting>
  <conditionalFormatting sqref="J77">
    <cfRule type="beginsWith" dxfId="713" priority="225" operator="beginsWith" text="A3">
      <formula>LEFT(J77,LEN("A3"))="A3"</formula>
    </cfRule>
    <cfRule type="beginsWith" dxfId="712" priority="226" operator="beginsWith" text="A2">
      <formula>LEFT(J77,LEN("A2"))="A2"</formula>
    </cfRule>
    <cfRule type="beginsWith" dxfId="711" priority="227" operator="beginsWith" text="A1">
      <formula>LEFT(J77,LEN("A1"))="A1"</formula>
    </cfRule>
  </conditionalFormatting>
  <conditionalFormatting sqref="J73">
    <cfRule type="beginsWith" dxfId="710" priority="222" operator="beginsWith" text="A3">
      <formula>LEFT(J73,LEN("A3"))="A3"</formula>
    </cfRule>
    <cfRule type="beginsWith" dxfId="709" priority="223" operator="beginsWith" text="A2">
      <formula>LEFT(J73,LEN("A2"))="A2"</formula>
    </cfRule>
    <cfRule type="beginsWith" dxfId="708" priority="224" operator="beginsWith" text="A1">
      <formula>LEFT(J73,LEN("A1"))="A1"</formula>
    </cfRule>
  </conditionalFormatting>
  <conditionalFormatting sqref="BG76">
    <cfRule type="cellIs" dxfId="707" priority="218" operator="between">
      <formula>15</formula>
      <formula>20</formula>
    </cfRule>
    <cfRule type="cellIs" dxfId="706" priority="219" operator="between">
      <formula>10</formula>
      <formula>14.999</formula>
    </cfRule>
    <cfRule type="cellIs" dxfId="705" priority="220" operator="between">
      <formula>5</formula>
      <formula>9.999</formula>
    </cfRule>
    <cfRule type="cellIs" dxfId="704" priority="221" operator="between">
      <formula>0</formula>
      <formula>4.999</formula>
    </cfRule>
  </conditionalFormatting>
  <conditionalFormatting sqref="BH76">
    <cfRule type="cellIs" dxfId="703" priority="213" operator="greaterThan">
      <formula>3</formula>
    </cfRule>
    <cfRule type="cellIs" dxfId="702" priority="214" operator="lessThan">
      <formula>1</formula>
    </cfRule>
    <cfRule type="cellIs" dxfId="701" priority="215" operator="equal">
      <formula>3</formula>
    </cfRule>
    <cfRule type="cellIs" dxfId="700" priority="216" operator="equal">
      <formula>2</formula>
    </cfRule>
    <cfRule type="cellIs" dxfId="699" priority="217" operator="equal">
      <formula>#REF!</formula>
    </cfRule>
  </conditionalFormatting>
  <conditionalFormatting sqref="H59">
    <cfRule type="beginsWith" dxfId="698" priority="91" operator="beginsWith" text="A3">
      <formula>LEFT(H59,LEN("A3"))="A3"</formula>
    </cfRule>
    <cfRule type="beginsWith" dxfId="697" priority="92" operator="beginsWith" text="A2">
      <formula>LEFT(H59,LEN("A2"))="A2"</formula>
    </cfRule>
    <cfRule type="beginsWith" dxfId="696" priority="93" operator="beginsWith" text="A1">
      <formula>LEFT(H59,LEN("A1"))="A1"</formula>
    </cfRule>
  </conditionalFormatting>
  <conditionalFormatting sqref="H69">
    <cfRule type="beginsWith" dxfId="695" priority="172" operator="beginsWith" text="A3">
      <formula>LEFT(H69,LEN("A3"))="A3"</formula>
    </cfRule>
    <cfRule type="beginsWith" dxfId="694" priority="173" operator="beginsWith" text="A2">
      <formula>LEFT(H69,LEN("A2"))="A2"</formula>
    </cfRule>
    <cfRule type="beginsWith" dxfId="693" priority="174" operator="beginsWith" text="A1">
      <formula>LEFT(H69,LEN("A1"))="A1"</formula>
    </cfRule>
  </conditionalFormatting>
  <conditionalFormatting sqref="H69">
    <cfRule type="containsBlanks" dxfId="692" priority="175">
      <formula>LEN(TRIM(H69))=0</formula>
    </cfRule>
    <cfRule type="beginsWith" dxfId="691" priority="176" operator="beginsWith" text="?">
      <formula>LEFT(H69,LEN("?"))="?"</formula>
    </cfRule>
  </conditionalFormatting>
  <conditionalFormatting sqref="H61">
    <cfRule type="beginsWith" dxfId="690" priority="96" operator="beginsWith" text="A3">
      <formula>LEFT(H61,LEN("A3"))="A3"</formula>
    </cfRule>
    <cfRule type="beginsWith" dxfId="689" priority="97" operator="beginsWith" text="A2">
      <formula>LEFT(H61,LEN("A2"))="A2"</formula>
    </cfRule>
    <cfRule type="beginsWith" dxfId="688" priority="98" operator="beginsWith" text="A1">
      <formula>LEFT(H61,LEN("A1"))="A1"</formula>
    </cfRule>
  </conditionalFormatting>
  <conditionalFormatting sqref="H71">
    <cfRule type="beginsWith" dxfId="687" priority="162" operator="beginsWith" text="A3">
      <formula>LEFT(H71,LEN("A3"))="A3"</formula>
    </cfRule>
    <cfRule type="beginsWith" dxfId="686" priority="163" operator="beginsWith" text="A2">
      <formula>LEFT(H71,LEN("A2"))="A2"</formula>
    </cfRule>
    <cfRule type="beginsWith" dxfId="685" priority="164" operator="beginsWith" text="A1">
      <formula>LEFT(H71,LEN("A1"))="A1"</formula>
    </cfRule>
  </conditionalFormatting>
  <conditionalFormatting sqref="H71">
    <cfRule type="containsBlanks" dxfId="684" priority="165">
      <formula>LEN(TRIM(H71))=0</formula>
    </cfRule>
    <cfRule type="beginsWith" dxfId="683" priority="166" operator="beginsWith" text="?">
      <formula>LEFT(H71,LEN("?"))="?"</formula>
    </cfRule>
  </conditionalFormatting>
  <conditionalFormatting sqref="H75">
    <cfRule type="beginsWith" dxfId="682" priority="157" operator="beginsWith" text="A3">
      <formula>LEFT(H75,LEN("A3"))="A3"</formula>
    </cfRule>
    <cfRule type="beginsWith" dxfId="681" priority="158" operator="beginsWith" text="A2">
      <formula>LEFT(H75,LEN("A2"))="A2"</formula>
    </cfRule>
    <cfRule type="beginsWith" dxfId="680" priority="159" operator="beginsWith" text="A1">
      <formula>LEFT(H75,LEN("A1"))="A1"</formula>
    </cfRule>
  </conditionalFormatting>
  <conditionalFormatting sqref="H75">
    <cfRule type="containsBlanks" dxfId="679" priority="160">
      <formula>LEN(TRIM(H75))=0</formula>
    </cfRule>
    <cfRule type="beginsWith" dxfId="678" priority="161" operator="beginsWith" text="?">
      <formula>LEFT(H75,LEN("?"))="?"</formula>
    </cfRule>
  </conditionalFormatting>
  <conditionalFormatting sqref="H73">
    <cfRule type="beginsWith" dxfId="677" priority="152" operator="beginsWith" text="A3">
      <formula>LEFT(H73,LEN("A3"))="A3"</formula>
    </cfRule>
    <cfRule type="beginsWith" dxfId="676" priority="153" operator="beginsWith" text="A2">
      <formula>LEFT(H73,LEN("A2"))="A2"</formula>
    </cfRule>
    <cfRule type="beginsWith" dxfId="675" priority="154" operator="beginsWith" text="A1">
      <formula>LEFT(H73,LEN("A1"))="A1"</formula>
    </cfRule>
  </conditionalFormatting>
  <conditionalFormatting sqref="H73">
    <cfRule type="containsBlanks" dxfId="674" priority="155">
      <formula>LEN(TRIM(H73))=0</formula>
    </cfRule>
    <cfRule type="beginsWith" dxfId="673" priority="156" operator="beginsWith" text="?">
      <formula>LEFT(H73,LEN("?"))="?"</formula>
    </cfRule>
  </conditionalFormatting>
  <conditionalFormatting sqref="H77">
    <cfRule type="beginsWith" dxfId="672" priority="147" operator="beginsWith" text="A3">
      <formula>LEFT(H77,LEN("A3"))="A3"</formula>
    </cfRule>
    <cfRule type="beginsWith" dxfId="671" priority="148" operator="beginsWith" text="A2">
      <formula>LEFT(H77,LEN("A2"))="A2"</formula>
    </cfRule>
    <cfRule type="beginsWith" dxfId="670" priority="149" operator="beginsWith" text="A1">
      <formula>LEFT(H77,LEN("A1"))="A1"</formula>
    </cfRule>
  </conditionalFormatting>
  <conditionalFormatting sqref="H77">
    <cfRule type="containsBlanks" dxfId="669" priority="150">
      <formula>LEN(TRIM(H77))=0</formula>
    </cfRule>
    <cfRule type="beginsWith" dxfId="668" priority="151" operator="beginsWith" text="?">
      <formula>LEFT(H77,LEN("?"))="?"</formula>
    </cfRule>
  </conditionalFormatting>
  <conditionalFormatting sqref="K57:AA57">
    <cfRule type="cellIs" dxfId="667" priority="145" operator="equal">
      <formula>0</formula>
    </cfRule>
    <cfRule type="beginsWith" dxfId="666" priority="146" operator="beginsWith" text="?">
      <formula>LEFT(K57,LEN("?"))="?"</formula>
    </cfRule>
  </conditionalFormatting>
  <conditionalFormatting sqref="K59:AA59">
    <cfRule type="cellIs" dxfId="665" priority="143" operator="equal">
      <formula>0</formula>
    </cfRule>
    <cfRule type="beginsWith" dxfId="664" priority="144" operator="beginsWith" text="?">
      <formula>LEFT(K59,LEN("?"))="?"</formula>
    </cfRule>
  </conditionalFormatting>
  <conditionalFormatting sqref="K61:AA61">
    <cfRule type="cellIs" dxfId="663" priority="141" operator="equal">
      <formula>0</formula>
    </cfRule>
    <cfRule type="beginsWith" dxfId="662" priority="142" operator="beginsWith" text="?">
      <formula>LEFT(K61,LEN("?"))="?"</formula>
    </cfRule>
  </conditionalFormatting>
  <conditionalFormatting sqref="K67:AA67">
    <cfRule type="cellIs" dxfId="661" priority="139" operator="equal">
      <formula>0</formula>
    </cfRule>
    <cfRule type="beginsWith" dxfId="660" priority="140" operator="beginsWith" text="?">
      <formula>LEFT(K67,LEN("?"))="?"</formula>
    </cfRule>
  </conditionalFormatting>
  <conditionalFormatting sqref="K69:AA69">
    <cfRule type="cellIs" dxfId="659" priority="137" operator="equal">
      <formula>0</formula>
    </cfRule>
    <cfRule type="beginsWith" dxfId="658" priority="138" operator="beginsWith" text="?">
      <formula>LEFT(K69,LEN("?"))="?"</formula>
    </cfRule>
  </conditionalFormatting>
  <conditionalFormatting sqref="K71:AA71">
    <cfRule type="cellIs" dxfId="657" priority="135" operator="equal">
      <formula>0</formula>
    </cfRule>
    <cfRule type="beginsWith" dxfId="656" priority="136" operator="beginsWith" text="?">
      <formula>LEFT(K71,LEN("?"))="?"</formula>
    </cfRule>
  </conditionalFormatting>
  <conditionalFormatting sqref="K73:AA73">
    <cfRule type="cellIs" dxfId="655" priority="133" operator="equal">
      <formula>0</formula>
    </cfRule>
    <cfRule type="beginsWith" dxfId="654" priority="134" operator="beginsWith" text="?">
      <formula>LEFT(K73,LEN("?"))="?"</formula>
    </cfRule>
  </conditionalFormatting>
  <conditionalFormatting sqref="K75:AA75">
    <cfRule type="cellIs" dxfId="653" priority="131" operator="equal">
      <formula>0</formula>
    </cfRule>
    <cfRule type="beginsWith" dxfId="652" priority="132" operator="beginsWith" text="?">
      <formula>LEFT(K75,LEN("?"))="?"</formula>
    </cfRule>
  </conditionalFormatting>
  <conditionalFormatting sqref="K77:AA77">
    <cfRule type="cellIs" dxfId="651" priority="129" operator="equal">
      <formula>0</formula>
    </cfRule>
    <cfRule type="beginsWith" dxfId="650" priority="130" operator="beginsWith" text="?">
      <formula>LEFT(K77,LEN("?"))="?"</formula>
    </cfRule>
  </conditionalFormatting>
  <conditionalFormatting sqref="K83:AA83">
    <cfRule type="cellIs" dxfId="649" priority="127" operator="equal">
      <formula>0</formula>
    </cfRule>
    <cfRule type="beginsWith" dxfId="648" priority="128" operator="beginsWith" text="?">
      <formula>LEFT(K83,LEN("?"))="?"</formula>
    </cfRule>
  </conditionalFormatting>
  <conditionalFormatting sqref="K85:AA85">
    <cfRule type="cellIs" dxfId="647" priority="125" operator="equal">
      <formula>0</formula>
    </cfRule>
    <cfRule type="beginsWith" dxfId="646" priority="126" operator="beginsWith" text="?">
      <formula>LEFT(K85,LEN("?"))="?"</formula>
    </cfRule>
  </conditionalFormatting>
  <conditionalFormatting sqref="K91:AA91">
    <cfRule type="cellIs" dxfId="645" priority="123" operator="equal">
      <formula>0</formula>
    </cfRule>
    <cfRule type="beginsWith" dxfId="644" priority="124" operator="beginsWith" text="?">
      <formula>LEFT(K91,LEN("?"))="?"</formula>
    </cfRule>
  </conditionalFormatting>
  <conditionalFormatting sqref="K93:AA93">
    <cfRule type="cellIs" dxfId="643" priority="121" operator="equal">
      <formula>0</formula>
    </cfRule>
    <cfRule type="beginsWith" dxfId="642" priority="122" operator="beginsWith" text="?">
      <formula>LEFT(K93,LEN("?"))="?"</formula>
    </cfRule>
  </conditionalFormatting>
  <conditionalFormatting sqref="K99:AA99">
    <cfRule type="cellIs" dxfId="641" priority="119" operator="equal">
      <formula>0</formula>
    </cfRule>
    <cfRule type="beginsWith" dxfId="640" priority="120" operator="beginsWith" text="?">
      <formula>LEFT(K99,LEN("?"))="?"</formula>
    </cfRule>
  </conditionalFormatting>
  <conditionalFormatting sqref="K101:AA101">
    <cfRule type="cellIs" dxfId="639" priority="117" operator="equal">
      <formula>0</formula>
    </cfRule>
    <cfRule type="beginsWith" dxfId="638" priority="118" operator="beginsWith" text="?">
      <formula>LEFT(K101,LEN("?"))="?"</formula>
    </cfRule>
  </conditionalFormatting>
  <conditionalFormatting sqref="K103:AA103">
    <cfRule type="cellIs" dxfId="637" priority="115" operator="equal">
      <formula>0</formula>
    </cfRule>
    <cfRule type="beginsWith" dxfId="636" priority="116" operator="beginsWith" text="?">
      <formula>LEFT(K103,LEN("?"))="?"</formula>
    </cfRule>
  </conditionalFormatting>
  <conditionalFormatting sqref="H85">
    <cfRule type="beginsWith" dxfId="635" priority="111" operator="beginsWith" text="A3">
      <formula>LEFT(H85,LEN("A3"))="A3"</formula>
    </cfRule>
    <cfRule type="beginsWith" dxfId="634" priority="112" operator="beginsWith" text="A2">
      <formula>LEFT(H85,LEN("A2"))="A2"</formula>
    </cfRule>
    <cfRule type="beginsWith" dxfId="633" priority="113" operator="beginsWith" text="A1">
      <formula>LEFT(H85,LEN("A1"))="A1"</formula>
    </cfRule>
  </conditionalFormatting>
  <conditionalFormatting sqref="H85">
    <cfRule type="beginsWith" dxfId="632" priority="110" operator="beginsWith" text="?">
      <formula>LEFT(H85,LEN("?"))="?"</formula>
    </cfRule>
    <cfRule type="containsBlanks" dxfId="631" priority="114">
      <formula>LEN(TRIM(H85))=0</formula>
    </cfRule>
  </conditionalFormatting>
  <conditionalFormatting sqref="H93">
    <cfRule type="beginsWith" dxfId="630" priority="106" operator="beginsWith" text="A3">
      <formula>LEFT(H93,LEN("A3"))="A3"</formula>
    </cfRule>
    <cfRule type="beginsWith" dxfId="629" priority="107" operator="beginsWith" text="A2">
      <formula>LEFT(H93,LEN("A2"))="A2"</formula>
    </cfRule>
    <cfRule type="beginsWith" dxfId="628" priority="108" operator="beginsWith" text="A1">
      <formula>LEFT(H93,LEN("A1"))="A1"</formula>
    </cfRule>
  </conditionalFormatting>
  <conditionalFormatting sqref="H93">
    <cfRule type="beginsWith" dxfId="627" priority="105" operator="beginsWith" text="?">
      <formula>LEFT(H93,LEN("?"))="?"</formula>
    </cfRule>
    <cfRule type="containsBlanks" dxfId="626" priority="109">
      <formula>LEN(TRIM(H93))=0</formula>
    </cfRule>
  </conditionalFormatting>
  <conditionalFormatting sqref="H57">
    <cfRule type="beginsWith" dxfId="625" priority="101" operator="beginsWith" text="A3">
      <formula>LEFT(H57,LEN("A3"))="A3"</formula>
    </cfRule>
    <cfRule type="beginsWith" dxfId="624" priority="102" operator="beginsWith" text="A2">
      <formula>LEFT(H57,LEN("A2"))="A2"</formula>
    </cfRule>
    <cfRule type="beginsWith" dxfId="623" priority="103" operator="beginsWith" text="A1">
      <formula>LEFT(H57,LEN("A1"))="A1"</formula>
    </cfRule>
  </conditionalFormatting>
  <conditionalFormatting sqref="H57">
    <cfRule type="beginsWith" dxfId="622" priority="100" operator="beginsWith" text="?">
      <formula>LEFT(H57,LEN("?"))="?"</formula>
    </cfRule>
    <cfRule type="containsBlanks" dxfId="621" priority="104">
      <formula>LEN(TRIM(H57))=0</formula>
    </cfRule>
  </conditionalFormatting>
  <conditionalFormatting sqref="H61">
    <cfRule type="beginsWith" dxfId="620" priority="95" operator="beginsWith" text="?">
      <formula>LEFT(H61,LEN("?"))="?"</formula>
    </cfRule>
    <cfRule type="containsBlanks" dxfId="619" priority="99">
      <formula>LEN(TRIM(H61))=0</formula>
    </cfRule>
  </conditionalFormatting>
  <conditionalFormatting sqref="H59">
    <cfRule type="beginsWith" dxfId="618" priority="90" operator="beginsWith" text="?">
      <formula>LEFT(H59,LEN("?"))="?"</formula>
    </cfRule>
    <cfRule type="containsBlanks" dxfId="617" priority="94">
      <formula>LEN(TRIM(H59))=0</formula>
    </cfRule>
  </conditionalFormatting>
  <conditionalFormatting sqref="K116:AA116">
    <cfRule type="cellIs" dxfId="616" priority="88" operator="equal">
      <formula>0</formula>
    </cfRule>
    <cfRule type="beginsWith" dxfId="615" priority="89" operator="beginsWith" text="?">
      <formula>LEFT(K116,LEN("?"))="?"</formula>
    </cfRule>
  </conditionalFormatting>
  <conditionalFormatting sqref="K122:AA122">
    <cfRule type="cellIs" dxfId="614" priority="86" operator="equal">
      <formula>0</formula>
    </cfRule>
    <cfRule type="beginsWith" dxfId="613" priority="87" operator="beginsWith" text="?">
      <formula>LEFT(K122,LEN("?"))="?"</formula>
    </cfRule>
  </conditionalFormatting>
  <conditionalFormatting sqref="AC57">
    <cfRule type="beginsWith" dxfId="612" priority="77" operator="beginsWith" text="A3">
      <formula>LEFT(AC57,LEN("A3"))="A3"</formula>
    </cfRule>
    <cfRule type="beginsWith" dxfId="611" priority="78" operator="beginsWith" text="A2">
      <formula>LEFT(AC57,LEN("A2"))="A2"</formula>
    </cfRule>
    <cfRule type="beginsWith" dxfId="610" priority="79" operator="beginsWith" text="A1">
      <formula>LEFT(AC57,LEN("A1"))="A1"</formula>
    </cfRule>
  </conditionalFormatting>
  <conditionalFormatting sqref="AC57">
    <cfRule type="beginsWith" dxfId="609" priority="76" operator="beginsWith" text="?">
      <formula>LEFT(AC57,LEN("?"))="?"</formula>
    </cfRule>
    <cfRule type="containsBlanks" dxfId="608" priority="80">
      <formula>LEN(TRIM(AC57))=0</formula>
    </cfRule>
  </conditionalFormatting>
  <conditionalFormatting sqref="AC59">
    <cfRule type="beginsWith" dxfId="607" priority="72" operator="beginsWith" text="A3">
      <formula>LEFT(AC59,LEN("A3"))="A3"</formula>
    </cfRule>
    <cfRule type="beginsWith" dxfId="606" priority="73" operator="beginsWith" text="A2">
      <formula>LEFT(AC59,LEN("A2"))="A2"</formula>
    </cfRule>
    <cfRule type="beginsWith" dxfId="605" priority="74" operator="beginsWith" text="A1">
      <formula>LEFT(AC59,LEN("A1"))="A1"</formula>
    </cfRule>
  </conditionalFormatting>
  <conditionalFormatting sqref="AC59">
    <cfRule type="beginsWith" dxfId="604" priority="71" operator="beginsWith" text="?">
      <formula>LEFT(AC59,LEN("?"))="?"</formula>
    </cfRule>
    <cfRule type="containsBlanks" dxfId="603" priority="75">
      <formula>LEN(TRIM(AC59))=0</formula>
    </cfRule>
  </conditionalFormatting>
  <conditionalFormatting sqref="AC61">
    <cfRule type="beginsWith" dxfId="602" priority="67" operator="beginsWith" text="A3">
      <formula>LEFT(AC61,LEN("A3"))="A3"</formula>
    </cfRule>
    <cfRule type="beginsWith" dxfId="601" priority="68" operator="beginsWith" text="A2">
      <formula>LEFT(AC61,LEN("A2"))="A2"</formula>
    </cfRule>
    <cfRule type="beginsWith" dxfId="600" priority="69" operator="beginsWith" text="A1">
      <formula>LEFT(AC61,LEN("A1"))="A1"</formula>
    </cfRule>
  </conditionalFormatting>
  <conditionalFormatting sqref="AC61">
    <cfRule type="beginsWith" dxfId="599" priority="66" operator="beginsWith" text="?">
      <formula>LEFT(AC61,LEN("?"))="?"</formula>
    </cfRule>
    <cfRule type="containsBlanks" dxfId="598" priority="70">
      <formula>LEN(TRIM(AC61))=0</formula>
    </cfRule>
  </conditionalFormatting>
  <conditionalFormatting sqref="AC67">
    <cfRule type="beginsWith" dxfId="597" priority="62" operator="beginsWith" text="A3">
      <formula>LEFT(AC67,LEN("A3"))="A3"</formula>
    </cfRule>
    <cfRule type="beginsWith" dxfId="596" priority="63" operator="beginsWith" text="A2">
      <formula>LEFT(AC67,LEN("A2"))="A2"</formula>
    </cfRule>
    <cfRule type="beginsWith" dxfId="595" priority="64" operator="beginsWith" text="A1">
      <formula>LEFT(AC67,LEN("A1"))="A1"</formula>
    </cfRule>
  </conditionalFormatting>
  <conditionalFormatting sqref="AC67">
    <cfRule type="beginsWith" dxfId="594" priority="61" operator="beginsWith" text="?">
      <formula>LEFT(AC67,LEN("?"))="?"</formula>
    </cfRule>
    <cfRule type="containsBlanks" dxfId="593" priority="65">
      <formula>LEN(TRIM(AC67))=0</formula>
    </cfRule>
  </conditionalFormatting>
  <conditionalFormatting sqref="AC77">
    <cfRule type="beginsWith" dxfId="592" priority="57" operator="beginsWith" text="A3">
      <formula>LEFT(AC77,LEN("A3"))="A3"</formula>
    </cfRule>
    <cfRule type="beginsWith" dxfId="591" priority="58" operator="beginsWith" text="A2">
      <formula>LEFT(AC77,LEN("A2"))="A2"</formula>
    </cfRule>
    <cfRule type="beginsWith" dxfId="590" priority="59" operator="beginsWith" text="A1">
      <formula>LEFT(AC77,LEN("A1"))="A1"</formula>
    </cfRule>
  </conditionalFormatting>
  <conditionalFormatting sqref="AC77">
    <cfRule type="beginsWith" dxfId="589" priority="56" operator="beginsWith" text="?">
      <formula>LEFT(AC77,LEN("?"))="?"</formula>
    </cfRule>
    <cfRule type="containsBlanks" dxfId="588" priority="60">
      <formula>LEN(TRIM(AC77))=0</formula>
    </cfRule>
  </conditionalFormatting>
  <conditionalFormatting sqref="AC75">
    <cfRule type="beginsWith" dxfId="587" priority="52" operator="beginsWith" text="A3">
      <formula>LEFT(AC75,LEN("A3"))="A3"</formula>
    </cfRule>
    <cfRule type="beginsWith" dxfId="586" priority="53" operator="beginsWith" text="A2">
      <formula>LEFT(AC75,LEN("A2"))="A2"</formula>
    </cfRule>
    <cfRule type="beginsWith" dxfId="585" priority="54" operator="beginsWith" text="A1">
      <formula>LEFT(AC75,LEN("A1"))="A1"</formula>
    </cfRule>
  </conditionalFormatting>
  <conditionalFormatting sqref="AC75">
    <cfRule type="beginsWith" dxfId="584" priority="51" operator="beginsWith" text="?">
      <formula>LEFT(AC75,LEN("?"))="?"</formula>
    </cfRule>
    <cfRule type="containsBlanks" dxfId="583" priority="55">
      <formula>LEN(TRIM(AC75))=0</formula>
    </cfRule>
  </conditionalFormatting>
  <conditionalFormatting sqref="AC73">
    <cfRule type="beginsWith" dxfId="582" priority="47" operator="beginsWith" text="A3">
      <formula>LEFT(AC73,LEN("A3"))="A3"</formula>
    </cfRule>
    <cfRule type="beginsWith" dxfId="581" priority="48" operator="beginsWith" text="A2">
      <formula>LEFT(AC73,LEN("A2"))="A2"</formula>
    </cfRule>
    <cfRule type="beginsWith" dxfId="580" priority="49" operator="beginsWith" text="A1">
      <formula>LEFT(AC73,LEN("A1"))="A1"</formula>
    </cfRule>
  </conditionalFormatting>
  <conditionalFormatting sqref="AC73">
    <cfRule type="beginsWith" dxfId="579" priority="46" operator="beginsWith" text="?">
      <formula>LEFT(AC73,LEN("?"))="?"</formula>
    </cfRule>
    <cfRule type="containsBlanks" dxfId="578" priority="50">
      <formula>LEN(TRIM(AC73))=0</formula>
    </cfRule>
  </conditionalFormatting>
  <conditionalFormatting sqref="AC71">
    <cfRule type="beginsWith" dxfId="577" priority="42" operator="beginsWith" text="A3">
      <formula>LEFT(AC71,LEN("A3"))="A3"</formula>
    </cfRule>
    <cfRule type="beginsWith" dxfId="576" priority="43" operator="beginsWith" text="A2">
      <formula>LEFT(AC71,LEN("A2"))="A2"</formula>
    </cfRule>
    <cfRule type="beginsWith" dxfId="575" priority="44" operator="beginsWith" text="A1">
      <formula>LEFT(AC71,LEN("A1"))="A1"</formula>
    </cfRule>
  </conditionalFormatting>
  <conditionalFormatting sqref="AC71">
    <cfRule type="beginsWith" dxfId="574" priority="41" operator="beginsWith" text="?">
      <formula>LEFT(AC71,LEN("?"))="?"</formula>
    </cfRule>
    <cfRule type="containsBlanks" dxfId="573" priority="45">
      <formula>LEN(TRIM(AC71))=0</formula>
    </cfRule>
  </conditionalFormatting>
  <conditionalFormatting sqref="AC69">
    <cfRule type="beginsWith" dxfId="572" priority="37" operator="beginsWith" text="A3">
      <formula>LEFT(AC69,LEN("A3"))="A3"</formula>
    </cfRule>
    <cfRule type="beginsWith" dxfId="571" priority="38" operator="beginsWith" text="A2">
      <formula>LEFT(AC69,LEN("A2"))="A2"</formula>
    </cfRule>
    <cfRule type="beginsWith" dxfId="570" priority="39" operator="beginsWith" text="A1">
      <formula>LEFT(AC69,LEN("A1"))="A1"</formula>
    </cfRule>
  </conditionalFormatting>
  <conditionalFormatting sqref="AC69">
    <cfRule type="beginsWith" dxfId="569" priority="36" operator="beginsWith" text="?">
      <formula>LEFT(AC69,LEN("?"))="?"</formula>
    </cfRule>
    <cfRule type="containsBlanks" dxfId="568" priority="40">
      <formula>LEN(TRIM(AC69))=0</formula>
    </cfRule>
  </conditionalFormatting>
  <conditionalFormatting sqref="AC83">
    <cfRule type="beginsWith" dxfId="567" priority="32" operator="beginsWith" text="A3">
      <formula>LEFT(AC83,LEN("A3"))="A3"</formula>
    </cfRule>
    <cfRule type="beginsWith" dxfId="566" priority="33" operator="beginsWith" text="A2">
      <formula>LEFT(AC83,LEN("A2"))="A2"</formula>
    </cfRule>
    <cfRule type="beginsWith" dxfId="565" priority="34" operator="beginsWith" text="A1">
      <formula>LEFT(AC83,LEN("A1"))="A1"</formula>
    </cfRule>
  </conditionalFormatting>
  <conditionalFormatting sqref="AC83">
    <cfRule type="beginsWith" dxfId="564" priority="31" operator="beginsWith" text="?">
      <formula>LEFT(AC83,LEN("?"))="?"</formula>
    </cfRule>
    <cfRule type="containsBlanks" dxfId="563" priority="35">
      <formula>LEN(TRIM(AC83))=0</formula>
    </cfRule>
  </conditionalFormatting>
  <conditionalFormatting sqref="AC91">
    <cfRule type="beginsWith" dxfId="562" priority="27" operator="beginsWith" text="A3">
      <formula>LEFT(AC91,LEN("A3"))="A3"</formula>
    </cfRule>
    <cfRule type="beginsWith" dxfId="561" priority="28" operator="beginsWith" text="A2">
      <formula>LEFT(AC91,LEN("A2"))="A2"</formula>
    </cfRule>
    <cfRule type="beginsWith" dxfId="560" priority="29" operator="beginsWith" text="A1">
      <formula>LEFT(AC91,LEN("A1"))="A1"</formula>
    </cfRule>
  </conditionalFormatting>
  <conditionalFormatting sqref="AC91">
    <cfRule type="beginsWith" dxfId="559" priority="26" operator="beginsWith" text="?">
      <formula>LEFT(AC91,LEN("?"))="?"</formula>
    </cfRule>
    <cfRule type="containsBlanks" dxfId="558" priority="30">
      <formula>LEN(TRIM(AC91))=0</formula>
    </cfRule>
  </conditionalFormatting>
  <conditionalFormatting sqref="AC85">
    <cfRule type="beginsWith" dxfId="557" priority="22" operator="beginsWith" text="A3">
      <formula>LEFT(AC85,LEN("A3"))="A3"</formula>
    </cfRule>
    <cfRule type="beginsWith" dxfId="556" priority="23" operator="beginsWith" text="A2">
      <formula>LEFT(AC85,LEN("A2"))="A2"</formula>
    </cfRule>
    <cfRule type="beginsWith" dxfId="555" priority="24" operator="beginsWith" text="A1">
      <formula>LEFT(AC85,LEN("A1"))="A1"</formula>
    </cfRule>
  </conditionalFormatting>
  <conditionalFormatting sqref="AC85">
    <cfRule type="beginsWith" dxfId="554" priority="21" operator="beginsWith" text="?">
      <formula>LEFT(AC85,LEN("?"))="?"</formula>
    </cfRule>
    <cfRule type="containsBlanks" dxfId="553" priority="25">
      <formula>LEN(TRIM(AC85))=0</formula>
    </cfRule>
  </conditionalFormatting>
  <conditionalFormatting sqref="AC93">
    <cfRule type="beginsWith" dxfId="552" priority="17" operator="beginsWith" text="A3">
      <formula>LEFT(AC93,LEN("A3"))="A3"</formula>
    </cfRule>
    <cfRule type="beginsWith" dxfId="551" priority="18" operator="beginsWith" text="A2">
      <formula>LEFT(AC93,LEN("A2"))="A2"</formula>
    </cfRule>
    <cfRule type="beginsWith" dxfId="550" priority="19" operator="beginsWith" text="A1">
      <formula>LEFT(AC93,LEN("A1"))="A1"</formula>
    </cfRule>
  </conditionalFormatting>
  <conditionalFormatting sqref="AC93">
    <cfRule type="beginsWith" dxfId="549" priority="16" operator="beginsWith" text="?">
      <formula>LEFT(AC93,LEN("?"))="?"</formula>
    </cfRule>
    <cfRule type="containsBlanks" dxfId="548" priority="20">
      <formula>LEN(TRIM(AC93))=0</formula>
    </cfRule>
  </conditionalFormatting>
  <conditionalFormatting sqref="AC103">
    <cfRule type="beginsWith" dxfId="547" priority="12" operator="beginsWith" text="A3">
      <formula>LEFT(AC103,LEN("A3"))="A3"</formula>
    </cfRule>
    <cfRule type="beginsWith" dxfId="546" priority="13" operator="beginsWith" text="A2">
      <formula>LEFT(AC103,LEN("A2"))="A2"</formula>
    </cfRule>
    <cfRule type="beginsWith" dxfId="545" priority="14" operator="beginsWith" text="A1">
      <formula>LEFT(AC103,LEN("A1"))="A1"</formula>
    </cfRule>
  </conditionalFormatting>
  <conditionalFormatting sqref="AC103">
    <cfRule type="beginsWith" dxfId="544" priority="11" operator="beginsWith" text="?">
      <formula>LEFT(AC103,LEN("?"))="?"</formula>
    </cfRule>
    <cfRule type="containsBlanks" dxfId="543" priority="15">
      <formula>LEN(TRIM(AC103))=0</formula>
    </cfRule>
  </conditionalFormatting>
  <conditionalFormatting sqref="AC101">
    <cfRule type="beginsWith" dxfId="542" priority="7" operator="beginsWith" text="A3">
      <formula>LEFT(AC101,LEN("A3"))="A3"</formula>
    </cfRule>
    <cfRule type="beginsWith" dxfId="541" priority="8" operator="beginsWith" text="A2">
      <formula>LEFT(AC101,LEN("A2"))="A2"</formula>
    </cfRule>
    <cfRule type="beginsWith" dxfId="540" priority="9" operator="beginsWith" text="A1">
      <formula>LEFT(AC101,LEN("A1"))="A1"</formula>
    </cfRule>
  </conditionalFormatting>
  <conditionalFormatting sqref="AC101">
    <cfRule type="beginsWith" dxfId="539" priority="6" operator="beginsWith" text="?">
      <formula>LEFT(AC101,LEN("?"))="?"</formula>
    </cfRule>
    <cfRule type="containsBlanks" dxfId="538" priority="10">
      <formula>LEN(TRIM(AC101))=0</formula>
    </cfRule>
  </conditionalFormatting>
  <conditionalFormatting sqref="AC99">
    <cfRule type="beginsWith" dxfId="537" priority="2" operator="beginsWith" text="A3">
      <formula>LEFT(AC99,LEN("A3"))="A3"</formula>
    </cfRule>
    <cfRule type="beginsWith" dxfId="536" priority="3" operator="beginsWith" text="A2">
      <formula>LEFT(AC99,LEN("A2"))="A2"</formula>
    </cfRule>
    <cfRule type="beginsWith" dxfId="535" priority="4" operator="beginsWith" text="A1">
      <formula>LEFT(AC99,LEN("A1"))="A1"</formula>
    </cfRule>
  </conditionalFormatting>
  <conditionalFormatting sqref="AC99">
    <cfRule type="beginsWith" dxfId="534" priority="1" operator="beginsWith" text="?">
      <formula>LEFT(AC99,LEN("?"))="?"</formula>
    </cfRule>
    <cfRule type="containsBlanks" dxfId="533" priority="5">
      <formula>LEN(TRIM(AC99))=0</formula>
    </cfRule>
  </conditionalFormatting>
  <dataValidations count="4">
    <dataValidation type="list" allowBlank="1" showInputMessage="1" showErrorMessage="1" sqref="S6 AC84 AC104 AC68 AC70 AC78 H78:I78 AC72 AC74 AC76">
      <formula1>#REF!</formula1>
    </dataValidation>
    <dataValidation type="list" allowBlank="1" showInputMessage="1" showErrorMessage="1" sqref="H84:I84 H68:I68 H70:I70 H72:I72 H104:I104 H74:I74 H76:I76">
      <formula1>$F$3:$F$34</formula1>
    </dataValidation>
    <dataValidation type="list" allowBlank="1" showInputMessage="1" showErrorMessage="1" sqref="H118:I120">
      <formula1>$F$42:$F$50</formula1>
    </dataValidation>
    <dataValidation type="list" allowBlank="1" showInputMessage="1" showErrorMessage="1" sqref="AC101 AC91 AC83 AC85 AC99 AC103 AC93">
      <formula1>$AC$127:$AC$129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Spinner 1">
              <controlPr defaultSize="0" autoPict="0">
                <anchor moveWithCells="1" sizeWithCells="1">
                  <from>
                    <xdr:col>29</xdr:col>
                    <xdr:colOff>152400</xdr:colOff>
                    <xdr:row>54</xdr:row>
                    <xdr:rowOff>47625</xdr:rowOff>
                  </from>
                  <to>
                    <xdr:col>29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Spinner 2">
              <controlPr defaultSize="0" autoPict="0">
                <anchor moveWithCells="1" sizeWithCells="1">
                  <from>
                    <xdr:col>29</xdr:col>
                    <xdr:colOff>152400</xdr:colOff>
                    <xdr:row>56</xdr:row>
                    <xdr:rowOff>38100</xdr:rowOff>
                  </from>
                  <to>
                    <xdr:col>29</xdr:col>
                    <xdr:colOff>381000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Spinner 3">
              <controlPr defaultSize="0" autoPict="0">
                <anchor moveWithCells="1" sizeWithCells="1">
                  <from>
                    <xdr:col>29</xdr:col>
                    <xdr:colOff>152400</xdr:colOff>
                    <xdr:row>58</xdr:row>
                    <xdr:rowOff>47625</xdr:rowOff>
                  </from>
                  <to>
                    <xdr:col>29</xdr:col>
                    <xdr:colOff>381000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Spinner 4">
              <controlPr defaultSize="0" autoPict="0">
                <anchor moveWithCells="1" sizeWithCells="1">
                  <from>
                    <xdr:col>29</xdr:col>
                    <xdr:colOff>152400</xdr:colOff>
                    <xdr:row>60</xdr:row>
                    <xdr:rowOff>47625</xdr:rowOff>
                  </from>
                  <to>
                    <xdr:col>29</xdr:col>
                    <xdr:colOff>381000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8" name="Spinner 6">
              <controlPr defaultSize="0" autoPict="0">
                <anchor moveWithCells="1" sizeWithCells="1">
                  <from>
                    <xdr:col>29</xdr:col>
                    <xdr:colOff>161925</xdr:colOff>
                    <xdr:row>66</xdr:row>
                    <xdr:rowOff>38100</xdr:rowOff>
                  </from>
                  <to>
                    <xdr:col>29</xdr:col>
                    <xdr:colOff>390525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9" name="Spinner 7">
              <controlPr defaultSize="0" autoPict="0">
                <anchor moveWithCells="1" sizeWithCells="1">
                  <from>
                    <xdr:col>29</xdr:col>
                    <xdr:colOff>161925</xdr:colOff>
                    <xdr:row>68</xdr:row>
                    <xdr:rowOff>38100</xdr:rowOff>
                  </from>
                  <to>
                    <xdr:col>29</xdr:col>
                    <xdr:colOff>390525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0" name="Spinner 8">
              <controlPr defaultSize="0" autoPict="0">
                <anchor moveWithCells="1" sizeWithCells="1">
                  <from>
                    <xdr:col>29</xdr:col>
                    <xdr:colOff>152400</xdr:colOff>
                    <xdr:row>70</xdr:row>
                    <xdr:rowOff>38100</xdr:rowOff>
                  </from>
                  <to>
                    <xdr:col>29</xdr:col>
                    <xdr:colOff>390525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1" name="Spinner 13">
              <controlPr defaultSize="0" autoPict="0">
                <anchor moveWithCells="1" sizeWithCells="1">
                  <from>
                    <xdr:col>29</xdr:col>
                    <xdr:colOff>152400</xdr:colOff>
                    <xdr:row>98</xdr:row>
                    <xdr:rowOff>38100</xdr:rowOff>
                  </from>
                  <to>
                    <xdr:col>29</xdr:col>
                    <xdr:colOff>390525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12" name="Spinner 38">
              <controlPr defaultSize="0" autoPict="0">
                <anchor moveWithCells="1" sizeWithCells="1">
                  <from>
                    <xdr:col>29</xdr:col>
                    <xdr:colOff>152400</xdr:colOff>
                    <xdr:row>82</xdr:row>
                    <xdr:rowOff>38100</xdr:rowOff>
                  </from>
                  <to>
                    <xdr:col>29</xdr:col>
                    <xdr:colOff>390525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13" name="Spinner 39">
              <controlPr defaultSize="0" autoPict="0">
                <anchor moveWithCells="1" sizeWithCells="1">
                  <from>
                    <xdr:col>29</xdr:col>
                    <xdr:colOff>152400</xdr:colOff>
                    <xdr:row>84</xdr:row>
                    <xdr:rowOff>38100</xdr:rowOff>
                  </from>
                  <to>
                    <xdr:col>29</xdr:col>
                    <xdr:colOff>390525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4" name="Spinner 50">
              <controlPr defaultSize="0" autoPict="0">
                <anchor moveWithCells="1" sizeWithCells="1">
                  <from>
                    <xdr:col>29</xdr:col>
                    <xdr:colOff>152400</xdr:colOff>
                    <xdr:row>102</xdr:row>
                    <xdr:rowOff>38100</xdr:rowOff>
                  </from>
                  <to>
                    <xdr:col>29</xdr:col>
                    <xdr:colOff>390525</xdr:colOff>
                    <xdr:row>102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15" name="Spinner 68">
              <controlPr defaultSize="0" autoPict="0">
                <anchor moveWithCells="1" sizeWithCells="1">
                  <from>
                    <xdr:col>29</xdr:col>
                    <xdr:colOff>152400</xdr:colOff>
                    <xdr:row>115</xdr:row>
                    <xdr:rowOff>47625</xdr:rowOff>
                  </from>
                  <to>
                    <xdr:col>29</xdr:col>
                    <xdr:colOff>371475</xdr:colOff>
                    <xdr:row>115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16" name="Spinner 78">
              <controlPr defaultSize="0" autoPict="0">
                <anchor moveWithCells="1" sizeWithCells="1">
                  <from>
                    <xdr:col>29</xdr:col>
                    <xdr:colOff>152400</xdr:colOff>
                    <xdr:row>121</xdr:row>
                    <xdr:rowOff>47625</xdr:rowOff>
                  </from>
                  <to>
                    <xdr:col>29</xdr:col>
                    <xdr:colOff>371475</xdr:colOff>
                    <xdr:row>121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17" name="Spinner 80">
              <controlPr defaultSize="0" autoPict="0">
                <anchor moveWithCells="1" sizeWithCells="1">
                  <from>
                    <xdr:col>29</xdr:col>
                    <xdr:colOff>152400</xdr:colOff>
                    <xdr:row>90</xdr:row>
                    <xdr:rowOff>38100</xdr:rowOff>
                  </from>
                  <to>
                    <xdr:col>29</xdr:col>
                    <xdr:colOff>390525</xdr:colOff>
                    <xdr:row>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18" name="Spinner 81">
              <controlPr defaultSize="0" autoPict="0">
                <anchor moveWithCells="1" sizeWithCells="1">
                  <from>
                    <xdr:col>29</xdr:col>
                    <xdr:colOff>152400</xdr:colOff>
                    <xdr:row>92</xdr:row>
                    <xdr:rowOff>38100</xdr:rowOff>
                  </from>
                  <to>
                    <xdr:col>29</xdr:col>
                    <xdr:colOff>390525</xdr:colOff>
                    <xdr:row>92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19" name="Spinner 88">
              <controlPr defaultSize="0" autoPict="0">
                <anchor moveWithCells="1" sizeWithCells="1">
                  <from>
                    <xdr:col>29</xdr:col>
                    <xdr:colOff>152400</xdr:colOff>
                    <xdr:row>100</xdr:row>
                    <xdr:rowOff>38100</xdr:rowOff>
                  </from>
                  <to>
                    <xdr:col>29</xdr:col>
                    <xdr:colOff>390525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20" name="Spinner 90">
              <controlPr defaultSize="0" autoPict="0">
                <anchor moveWithCells="1" sizeWithCells="1">
                  <from>
                    <xdr:col>29</xdr:col>
                    <xdr:colOff>161925</xdr:colOff>
                    <xdr:row>72</xdr:row>
                    <xdr:rowOff>38100</xdr:rowOff>
                  </from>
                  <to>
                    <xdr:col>29</xdr:col>
                    <xdr:colOff>390525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1" r:id="rId21" name="Spinner 91">
              <controlPr defaultSize="0" autoPict="0">
                <anchor moveWithCells="1" sizeWithCells="1">
                  <from>
                    <xdr:col>29</xdr:col>
                    <xdr:colOff>161925</xdr:colOff>
                    <xdr:row>74</xdr:row>
                    <xdr:rowOff>38100</xdr:rowOff>
                  </from>
                  <to>
                    <xdr:col>29</xdr:col>
                    <xdr:colOff>390525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2" r:id="rId22" name="Spinner 92">
              <controlPr defaultSize="0" autoPict="0">
                <anchor moveWithCells="1" sizeWithCells="1">
                  <from>
                    <xdr:col>29</xdr:col>
                    <xdr:colOff>152400</xdr:colOff>
                    <xdr:row>76</xdr:row>
                    <xdr:rowOff>38100</xdr:rowOff>
                  </from>
                  <to>
                    <xdr:col>29</xdr:col>
                    <xdr:colOff>390525</xdr:colOff>
                    <xdr:row>76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Professeurs!$B$3:$B$15</xm:f>
          </x14:formula1>
          <xm:sqref>K29</xm:sqref>
        </x14:dataValidation>
        <x14:dataValidation type="list" allowBlank="1" showInputMessage="1" showErrorMessage="1">
          <x14:formula1>
            <xm:f>'Donnees Gen.'!$R$6:$R$12</xm:f>
          </x14:formula1>
          <xm:sqref>K41</xm:sqref>
        </x14:dataValidation>
        <x14:dataValidation type="list" allowBlank="1" showInputMessage="1" showErrorMessage="1">
          <x14:formula1>
            <xm:f>'Donnees Gen.'!$D$3:$D$11</xm:f>
          </x14:formula1>
          <xm:sqref>O8</xm:sqref>
        </x14:dataValidation>
        <x14:dataValidation type="list" allowBlank="1" showInputMessage="1" showErrorMessage="1">
          <x14:formula1>
            <xm:f>'Donnees Gen.'!$F$15:$F$19</xm:f>
          </x14:formula1>
          <xm:sqref>O23:Y23 M22</xm:sqref>
        </x14:dataValidation>
        <x14:dataValidation type="list" allowBlank="1" showInputMessage="1" showErrorMessage="1">
          <x14:formula1>
            <xm:f>'Donnees Gen.'!$D$15:$D$21</xm:f>
          </x14:formula1>
          <xm:sqref>Z22</xm:sqref>
        </x14:dataValidation>
        <x14:dataValidation type="list" allowBlank="1" showInputMessage="1" showErrorMessage="1">
          <x14:formula1>
            <xm:f>'Donnees Gen.'!$D$35:$D$37</xm:f>
          </x14:formula1>
          <xm:sqref>AG16</xm:sqref>
        </x14:dataValidation>
        <x14:dataValidation type="list" allowBlank="1" showInputMessage="1" showErrorMessage="1">
          <x14:formula1>
            <xm:f>Tuteurs!$B$3:$B$32</xm:f>
          </x14:formula1>
          <xm:sqref>K36:R36</xm:sqref>
        </x14:dataValidation>
        <x14:dataValidation type="list" showInputMessage="1" showErrorMessage="1">
          <x14:formula1>
            <xm:f>Eleves!$B$3:$B$32</xm:f>
          </x14:formula1>
          <xm:sqref>K18:R18</xm:sqref>
        </x14:dataValidation>
        <x14:dataValidation type="list" allowBlank="1" showInputMessage="1" showErrorMessage="1">
          <x14:formula1>
            <xm:f>'Donnees Gen.'!$L$3:$L$13</xm:f>
          </x14:formula1>
          <xm:sqref>L24</xm:sqref>
        </x14:dataValidation>
        <x14:dataValidation type="list" allowBlank="1" showInputMessage="1" showErrorMessage="1">
          <x14:formula1>
            <xm:f>'Relation tâches &amp; compétences'!$F$15:$F$17</xm:f>
          </x14:formula1>
          <xm:sqref>H85:I85 H83:I83</xm:sqref>
        </x14:dataValidation>
        <x14:dataValidation type="list" allowBlank="1" showInputMessage="1" showErrorMessage="1">
          <x14:formula1>
            <xm:f>'Relation tâches &amp; compétences'!$L$49:$L$52</xm:f>
          </x14:formula1>
          <xm:sqref>H122:I122</xm:sqref>
        </x14:dataValidation>
        <x14:dataValidation type="list" allowBlank="1" showInputMessage="1" showErrorMessage="1">
          <x14:formula1>
            <xm:f>'Relation tâches &amp; compétences'!$L$45:$L$48</xm:f>
          </x14:formula1>
          <xm:sqref>H116:I116</xm:sqref>
        </x14:dataValidation>
        <x14:dataValidation type="list" allowBlank="1" showInputMessage="1" showErrorMessage="1">
          <x14:formula1>
            <xm:f>'Relation tâches &amp; compétences'!$F$21:$F$24</xm:f>
          </x14:formula1>
          <xm:sqref>H103:I103 H101:I101 H99:I99</xm:sqref>
        </x14:dataValidation>
        <x14:dataValidation type="list" allowBlank="1" showInputMessage="1" showErrorMessage="1">
          <x14:formula1>
            <xm:f>'Relation tâches &amp; compétences'!$F$8:$F$14</xm:f>
          </x14:formula1>
          <xm:sqref>H77:I77 H67:I67 H69:I69 H71:I71 H73:I73 H75:I75</xm:sqref>
        </x14:dataValidation>
        <x14:dataValidation type="list" allowBlank="1" showInputMessage="1" showErrorMessage="1">
          <x14:formula1>
            <xm:f>'Relation tâches &amp; compétences'!$F$18:$F$20</xm:f>
          </x14:formula1>
          <xm:sqref>H93:I93 H91:I91</xm:sqref>
        </x14:dataValidation>
        <x14:dataValidation type="list" allowBlank="1" showInputMessage="1" showErrorMessage="1">
          <x14:formula1>
            <xm:f>'Relation tâches &amp; compétences'!$F$3:$F$7</xm:f>
          </x14:formula1>
          <xm:sqref>H61:I61 H59:I59 H57:I57 H55:I55</xm:sqref>
        </x14:dataValidation>
        <x14:dataValidation type="list" allowBlank="1" showInputMessage="1" showErrorMessage="1">
          <x14:formula1>
            <xm:f>'Relation tâches &amp; compétences'!$D$33:$D$36</xm:f>
          </x14:formula1>
          <xm:sqref>AC55 AC57 AC59 AC61 AC67 AC77 AC75 AC73 AC71 AC69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50"/>
    <pageSetUpPr fitToPage="1"/>
  </sheetPr>
  <dimension ref="A1:CF1047955"/>
  <sheetViews>
    <sheetView showGridLines="0" topLeftCell="A34" zoomScale="55" zoomScaleNormal="55" workbookViewId="0">
      <selection activeCell="G41" sqref="G41"/>
    </sheetView>
  </sheetViews>
  <sheetFormatPr baseColWidth="10" defaultColWidth="10.85546875" defaultRowHeight="15"/>
  <cols>
    <col min="1" max="1" width="1.7109375" style="14" customWidth="1"/>
    <col min="2" max="2" width="2.42578125" style="14" customWidth="1"/>
    <col min="3" max="3" width="1.7109375" style="14" customWidth="1"/>
    <col min="4" max="4" width="10.85546875" style="15" customWidth="1"/>
    <col min="5" max="5" width="7.42578125" style="14" customWidth="1"/>
    <col min="6" max="6" width="1.7109375" style="14" customWidth="1"/>
    <col min="7" max="7" width="5" style="14" customWidth="1"/>
    <col min="8" max="8" width="7.140625" style="14" customWidth="1"/>
    <col min="9" max="9" width="5.85546875" style="14" customWidth="1"/>
    <col min="10" max="10" width="1.42578125" style="14" customWidth="1"/>
    <col min="11" max="14" width="5.85546875" style="14" customWidth="1"/>
    <col min="15" max="15" width="16.7109375" style="14" customWidth="1"/>
    <col min="16" max="20" width="6.42578125" style="14" customWidth="1"/>
    <col min="21" max="21" width="9.140625" style="14" customWidth="1"/>
    <col min="22" max="22" width="6.7109375" style="14" customWidth="1"/>
    <col min="23" max="23" width="5.85546875" style="14" customWidth="1"/>
    <col min="24" max="24" width="8.28515625" style="14" customWidth="1"/>
    <col min="25" max="26" width="5.85546875" style="14" customWidth="1"/>
    <col min="27" max="27" width="10.85546875" style="14" customWidth="1"/>
    <col min="28" max="28" width="1.7109375" style="14" customWidth="1"/>
    <col min="29" max="29" width="10.140625" style="14" customWidth="1"/>
    <col min="30" max="30" width="5.85546875" style="14" customWidth="1"/>
    <col min="31" max="31" width="10" style="14" customWidth="1"/>
    <col min="32" max="33" width="8.28515625" style="14" customWidth="1"/>
    <col min="34" max="34" width="9.42578125" style="14" customWidth="1"/>
    <col min="35" max="35" width="1.7109375" style="14" customWidth="1"/>
    <col min="36" max="36" width="11.7109375" style="14" customWidth="1"/>
    <col min="37" max="37" width="5" style="14" customWidth="1"/>
    <col min="38" max="38" width="8.28515625" style="14" customWidth="1"/>
    <col min="39" max="39" width="3.28515625" style="14" customWidth="1"/>
    <col min="40" max="41" width="1.7109375" style="14" customWidth="1"/>
    <col min="42" max="42" width="21.7109375" style="14" customWidth="1"/>
    <col min="43" max="43" width="10" style="14" customWidth="1"/>
    <col min="44" max="44" width="3.28515625" style="14" customWidth="1"/>
    <col min="45" max="45" width="1.7109375" style="14" customWidth="1"/>
    <col min="46" max="47" width="2.42578125" style="14" customWidth="1"/>
    <col min="48" max="48" width="5" style="17" customWidth="1"/>
    <col min="49" max="49" width="28.85546875" style="17" customWidth="1"/>
    <col min="50" max="50" width="14.140625" style="17" customWidth="1"/>
    <col min="51" max="51" width="5" style="17" customWidth="1"/>
    <col min="52" max="52" width="39.140625" style="17" customWidth="1"/>
    <col min="53" max="53" width="5" style="17" customWidth="1"/>
    <col min="54" max="54" width="89.28515625" style="17" customWidth="1"/>
    <col min="55" max="55" width="10.85546875" style="17" customWidth="1"/>
    <col min="56" max="56" width="136.28515625" style="17" customWidth="1"/>
    <col min="57" max="57" width="10.85546875" style="17" customWidth="1"/>
    <col min="58" max="58" width="15.28515625" style="17" customWidth="1"/>
    <col min="59" max="81" width="10.85546875" style="17"/>
    <col min="82" max="16384" width="10.85546875" style="14"/>
  </cols>
  <sheetData>
    <row r="1" spans="2:81" ht="9.9499999999999993" customHeight="1"/>
    <row r="2" spans="2:81" ht="15" customHeight="1">
      <c r="B2" s="18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21"/>
    </row>
    <row r="3" spans="2:81" ht="9.9499999999999993" customHeight="1">
      <c r="B3" s="22"/>
      <c r="C3" s="40"/>
      <c r="D3" s="41"/>
      <c r="E3" s="40"/>
      <c r="F3" s="101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103"/>
      <c r="AR3" s="103"/>
      <c r="AS3" s="103"/>
      <c r="AT3" s="23"/>
    </row>
    <row r="4" spans="2:81" ht="9.9499999999999993" customHeight="1">
      <c r="B4" s="22"/>
      <c r="C4" s="40"/>
      <c r="D4" s="41"/>
      <c r="E4" s="40"/>
      <c r="F4" s="101"/>
      <c r="G4" s="101"/>
      <c r="H4" s="102"/>
      <c r="I4" s="102"/>
      <c r="J4" s="102"/>
      <c r="K4" s="102"/>
      <c r="L4" s="102"/>
      <c r="M4" s="40"/>
      <c r="N4" s="40"/>
      <c r="O4" s="40"/>
      <c r="P4" s="40"/>
      <c r="Q4" s="40"/>
      <c r="R4" s="40"/>
      <c r="S4" s="40"/>
      <c r="T4" s="40"/>
      <c r="U4" s="101"/>
      <c r="V4" s="101"/>
      <c r="W4" s="102"/>
      <c r="X4" s="102"/>
      <c r="Y4" s="102"/>
      <c r="Z4" s="102"/>
      <c r="AA4" s="101"/>
      <c r="AB4" s="101"/>
      <c r="AC4" s="101"/>
      <c r="AD4" s="101"/>
      <c r="AE4" s="102"/>
      <c r="AF4" s="102"/>
      <c r="AG4" s="102"/>
      <c r="AH4" s="102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103"/>
      <c r="AT4" s="23"/>
    </row>
    <row r="5" spans="2:81" ht="50.1" customHeight="1">
      <c r="B5" s="22"/>
      <c r="C5" s="40"/>
      <c r="D5" s="41"/>
      <c r="E5" s="40"/>
      <c r="F5" s="101"/>
      <c r="G5" s="101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40"/>
      <c r="AR5" s="40"/>
      <c r="AS5" s="40"/>
      <c r="AT5" s="23"/>
    </row>
    <row r="6" spans="2:81" ht="9.9499999999999993" customHeight="1">
      <c r="B6" s="22"/>
      <c r="C6" s="40"/>
      <c r="D6" s="106"/>
      <c r="E6" s="104"/>
      <c r="F6" s="40"/>
      <c r="G6" s="40"/>
      <c r="H6" s="40"/>
      <c r="I6" s="40"/>
      <c r="J6" s="40"/>
      <c r="K6" s="40"/>
      <c r="L6" s="40"/>
      <c r="M6" s="40"/>
      <c r="N6" s="40"/>
      <c r="O6" s="217"/>
      <c r="P6" s="217"/>
      <c r="Q6" s="217"/>
      <c r="R6" s="217"/>
      <c r="S6" s="216"/>
      <c r="T6" s="216"/>
      <c r="U6" s="216"/>
      <c r="V6" s="216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2"/>
      <c r="AN6" s="52"/>
      <c r="AO6" s="52"/>
      <c r="AP6" s="52"/>
      <c r="AQ6" s="40"/>
      <c r="AR6" s="40"/>
      <c r="AS6" s="40"/>
      <c r="AT6" s="23"/>
      <c r="AU6" s="25"/>
    </row>
    <row r="7" spans="2:81" s="26" customFormat="1" ht="60" customHeight="1">
      <c r="B7" s="570" t="s">
        <v>34</v>
      </c>
      <c r="C7" s="571"/>
      <c r="D7" s="571"/>
      <c r="E7" s="571"/>
      <c r="F7" s="107"/>
      <c r="G7" s="108"/>
      <c r="H7" s="572" t="s">
        <v>182</v>
      </c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143"/>
      <c r="W7" s="144" t="s">
        <v>5</v>
      </c>
      <c r="Y7" s="572" t="s">
        <v>117</v>
      </c>
      <c r="Z7" s="572"/>
      <c r="AA7" s="572"/>
      <c r="AB7" s="572"/>
      <c r="AC7" s="572"/>
      <c r="AD7" s="572"/>
      <c r="AE7" s="572"/>
      <c r="AF7" s="572"/>
      <c r="AG7" s="572"/>
      <c r="AH7" s="572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107"/>
      <c r="AT7" s="2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</row>
    <row r="8" spans="2:81" ht="29.1" customHeight="1">
      <c r="B8" s="28"/>
      <c r="C8" s="109"/>
      <c r="D8" s="110"/>
      <c r="E8" s="109"/>
      <c r="F8" s="109"/>
      <c r="G8" s="528" t="s">
        <v>113</v>
      </c>
      <c r="H8" s="528"/>
      <c r="I8" s="528"/>
      <c r="J8" s="528"/>
      <c r="K8" s="528"/>
      <c r="L8" s="528"/>
      <c r="M8" s="528"/>
      <c r="N8" s="528"/>
      <c r="O8" s="210" t="str">
        <f>'Tâches travaillées'!O8</f>
        <v>2020-21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1"/>
      <c r="AB8" s="111"/>
      <c r="AC8" s="111"/>
      <c r="AD8" s="111"/>
      <c r="AE8" s="111"/>
      <c r="AF8" s="111"/>
      <c r="AG8" s="111"/>
      <c r="AH8" s="111"/>
      <c r="AI8" s="111"/>
      <c r="AJ8" s="112"/>
      <c r="AK8" s="113"/>
      <c r="AL8" s="113"/>
      <c r="AM8" s="113"/>
      <c r="AN8" s="113"/>
      <c r="AO8" s="113"/>
      <c r="AP8" s="113"/>
      <c r="AQ8" s="113"/>
      <c r="AR8" s="113"/>
      <c r="AS8" s="113"/>
      <c r="AT8" s="29"/>
    </row>
    <row r="9" spans="2:81" ht="5.0999999999999996" customHeight="1" thickBot="1">
      <c r="B9" s="22"/>
      <c r="C9" s="40"/>
      <c r="D9" s="41"/>
      <c r="E9" s="40"/>
      <c r="F9" s="40"/>
      <c r="G9" s="2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30"/>
    </row>
    <row r="10" spans="2:81" ht="12" customHeight="1" thickTop="1">
      <c r="B10" s="22"/>
      <c r="C10" s="40"/>
      <c r="D10" s="41"/>
      <c r="E10" s="40"/>
      <c r="F10" s="40"/>
      <c r="G10" s="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1"/>
      <c r="AK10" s="32"/>
      <c r="AL10" s="33"/>
      <c r="AM10" s="34"/>
      <c r="AN10" s="35"/>
      <c r="AO10" s="36"/>
      <c r="AP10" s="35"/>
      <c r="AQ10" s="35"/>
      <c r="AR10" s="37"/>
      <c r="AS10" s="42"/>
      <c r="AT10" s="38"/>
    </row>
    <row r="11" spans="2:81" s="40" customFormat="1" ht="12" customHeight="1">
      <c r="B11" s="22"/>
      <c r="D11" s="41"/>
      <c r="G11" s="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3"/>
      <c r="AL11" s="43"/>
      <c r="AM11" s="43"/>
      <c r="AN11" s="2"/>
      <c r="AO11" s="44"/>
      <c r="AP11" s="2"/>
      <c r="AQ11" s="2"/>
      <c r="AR11" s="44"/>
      <c r="AS11" s="42"/>
      <c r="AT11" s="38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</row>
    <row r="12" spans="2:81" ht="20.100000000000001" customHeight="1">
      <c r="B12" s="22"/>
      <c r="C12" s="40"/>
      <c r="D12" s="49"/>
      <c r="E12" s="546">
        <v>1</v>
      </c>
      <c r="F12" s="47"/>
      <c r="G12" s="547" t="s">
        <v>91</v>
      </c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48"/>
      <c r="AM12" s="2"/>
      <c r="AN12" s="2"/>
      <c r="AO12" s="44"/>
      <c r="AP12" s="2"/>
      <c r="AQ12" s="2"/>
      <c r="AR12" s="2"/>
      <c r="AS12" s="2"/>
      <c r="AT12" s="55"/>
      <c r="AV12" s="75"/>
      <c r="AW12" s="75"/>
      <c r="AX12" s="69"/>
      <c r="AY12" s="69"/>
      <c r="AZ12" s="69"/>
      <c r="BA12" s="69"/>
      <c r="BB12" s="69"/>
      <c r="BC12" s="70"/>
    </row>
    <row r="13" spans="2:81" ht="20.100000000000001" customHeight="1">
      <c r="B13" s="22"/>
      <c r="C13" s="40"/>
      <c r="D13" s="49"/>
      <c r="E13" s="546"/>
      <c r="F13" s="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48"/>
      <c r="AM13" s="2"/>
      <c r="AN13" s="2"/>
      <c r="AO13" s="2"/>
      <c r="AP13" s="2"/>
      <c r="AQ13" s="2"/>
      <c r="AR13" s="2"/>
      <c r="AS13" s="2"/>
      <c r="AT13" s="55"/>
      <c r="AV13" s="75"/>
      <c r="AW13" s="75"/>
      <c r="AX13" s="69"/>
      <c r="AY13" s="69"/>
      <c r="AZ13" s="69"/>
      <c r="BA13" s="69"/>
      <c r="BB13" s="69"/>
      <c r="BC13" s="70"/>
    </row>
    <row r="14" spans="2:81" ht="15" customHeight="1">
      <c r="B14" s="22"/>
      <c r="C14" s="40"/>
      <c r="D14" s="40"/>
      <c r="E14" s="40"/>
      <c r="F14" s="40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139"/>
      <c r="AD14" s="94"/>
      <c r="AE14" s="94"/>
      <c r="AF14" s="94"/>
      <c r="AG14" s="94"/>
      <c r="AH14" s="94"/>
      <c r="AI14" s="94"/>
      <c r="AJ14" s="94"/>
      <c r="AK14" s="94"/>
      <c r="AL14" s="2"/>
      <c r="AM14" s="2"/>
      <c r="AN14" s="2"/>
      <c r="AO14" s="2"/>
      <c r="AP14" s="2"/>
      <c r="AQ14" s="2"/>
      <c r="AR14" s="2"/>
      <c r="AS14" s="2"/>
      <c r="AT14" s="55"/>
      <c r="AV14" s="46"/>
      <c r="AW14" s="46"/>
    </row>
    <row r="15" spans="2:81" ht="39.950000000000003" customHeight="1">
      <c r="B15" s="22"/>
      <c r="C15" s="40"/>
      <c r="D15" s="49"/>
      <c r="E15" s="184"/>
      <c r="F15" s="185"/>
      <c r="G15" s="293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226"/>
      <c r="V15" s="226"/>
      <c r="W15" s="226"/>
      <c r="X15" s="226"/>
      <c r="Y15" s="226"/>
      <c r="Z15" s="226"/>
      <c r="AA15" s="226"/>
      <c r="AB15" s="226"/>
      <c r="AC15" s="227"/>
      <c r="AD15" s="173"/>
      <c r="AE15" s="173"/>
      <c r="AF15" s="431" t="s">
        <v>104</v>
      </c>
      <c r="AG15" s="254" t="str">
        <f>'Tâches travaillées'!AG16</f>
        <v>?</v>
      </c>
      <c r="AH15" s="255"/>
      <c r="AI15" s="173"/>
      <c r="AJ15" s="173"/>
      <c r="AK15" s="173"/>
      <c r="AL15" s="48"/>
      <c r="AM15" s="2"/>
      <c r="AN15" s="2"/>
      <c r="AO15" s="2"/>
      <c r="AP15" s="2"/>
      <c r="AQ15" s="2"/>
      <c r="AR15" s="2"/>
      <c r="AS15" s="2"/>
      <c r="AT15" s="55"/>
      <c r="AV15" s="69"/>
      <c r="AW15" s="69"/>
      <c r="AX15" s="69"/>
      <c r="AY15" s="69"/>
      <c r="AZ15" s="69"/>
      <c r="BA15" s="69"/>
      <c r="BB15" s="69"/>
      <c r="BC15" s="70"/>
    </row>
    <row r="16" spans="2:81" ht="15" customHeight="1">
      <c r="B16" s="22"/>
      <c r="C16" s="40"/>
      <c r="D16" s="49"/>
      <c r="E16" s="39"/>
      <c r="F16" s="40"/>
      <c r="G16" s="76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173"/>
      <c r="V16" s="173"/>
      <c r="W16" s="173"/>
      <c r="X16" s="173"/>
      <c r="Y16" s="173"/>
      <c r="Z16" s="173"/>
      <c r="AA16" s="173"/>
      <c r="AB16" s="173"/>
      <c r="AC16" s="187"/>
      <c r="AD16" s="173"/>
      <c r="AE16" s="173"/>
      <c r="AF16" s="173"/>
      <c r="AG16" s="298"/>
      <c r="AH16" s="295"/>
      <c r="AI16" s="173"/>
      <c r="AJ16" s="173"/>
      <c r="AK16" s="173"/>
      <c r="AL16" s="48"/>
      <c r="AM16" s="2"/>
      <c r="AN16" s="2"/>
      <c r="AO16" s="2"/>
      <c r="AP16" s="2"/>
      <c r="AQ16" s="2"/>
      <c r="AR16" s="2"/>
      <c r="AS16" s="2"/>
      <c r="AT16" s="55"/>
      <c r="AV16" s="69"/>
      <c r="AW16" s="69"/>
      <c r="AX16" s="69"/>
      <c r="AY16" s="69"/>
      <c r="AZ16" s="69"/>
      <c r="BA16" s="69"/>
      <c r="BB16" s="69"/>
      <c r="BC16" s="70"/>
    </row>
    <row r="17" spans="2:81" ht="38.1" customHeight="1">
      <c r="B17" s="22"/>
      <c r="E17" s="248"/>
      <c r="F17" s="40"/>
      <c r="G17" s="40"/>
      <c r="H17" s="560" t="s">
        <v>6</v>
      </c>
      <c r="I17" s="561"/>
      <c r="J17" s="562"/>
      <c r="K17" s="706" t="str">
        <f>'Tâches travaillées'!K18:R18</f>
        <v>?</v>
      </c>
      <c r="L17" s="707"/>
      <c r="M17" s="707"/>
      <c r="N17" s="707"/>
      <c r="O17" s="707"/>
      <c r="P17" s="707"/>
      <c r="Q17" s="707"/>
      <c r="R17" s="708"/>
      <c r="S17" s="24"/>
      <c r="T17" s="638" t="s">
        <v>90</v>
      </c>
      <c r="U17" s="639"/>
      <c r="V17" s="639"/>
      <c r="W17" s="640"/>
      <c r="X17" s="709" t="str">
        <f>'Tâches travaillées'!R18:X18</f>
        <v>?</v>
      </c>
      <c r="Y17" s="710"/>
      <c r="Z17" s="711"/>
      <c r="AA17" s="183"/>
      <c r="AB17" s="183"/>
      <c r="AC17" s="238"/>
      <c r="AD17" s="181"/>
      <c r="AE17" s="182"/>
      <c r="AF17" s="182"/>
      <c r="AG17" s="234"/>
      <c r="AH17" s="170"/>
      <c r="AI17" s="545"/>
      <c r="AJ17" s="545"/>
      <c r="AK17" s="208"/>
      <c r="AL17" s="215"/>
      <c r="AN17" s="2"/>
      <c r="AO17" s="44"/>
      <c r="AQ17" s="25"/>
      <c r="AR17" s="104"/>
      <c r="AS17" s="104"/>
      <c r="AT17" s="55"/>
      <c r="AV17" s="44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</row>
    <row r="18" spans="2:81" ht="9.9499999999999993" customHeight="1">
      <c r="B18" s="22"/>
      <c r="E18" s="39"/>
      <c r="F18" s="40"/>
      <c r="G18" s="40"/>
      <c r="H18" s="40"/>
      <c r="I18" s="40"/>
      <c r="J18" s="188"/>
      <c r="K18" s="188"/>
      <c r="L18" s="188"/>
      <c r="M18" s="189"/>
      <c r="N18" s="189"/>
      <c r="O18" s="189"/>
      <c r="P18" s="189"/>
      <c r="Q18" s="189"/>
      <c r="R18" s="189"/>
      <c r="S18" s="190"/>
      <c r="T18" s="190"/>
      <c r="U18" s="191"/>
      <c r="V18" s="42"/>
      <c r="W18" s="42"/>
      <c r="X18" s="42"/>
      <c r="Y18" s="42"/>
      <c r="Z18" s="42"/>
      <c r="AA18" s="42"/>
      <c r="AB18" s="42"/>
      <c r="AC18" s="45"/>
      <c r="AD18" s="208"/>
      <c r="AE18" s="184"/>
      <c r="AF18" s="185"/>
      <c r="AG18" s="292"/>
      <c r="AH18" s="40"/>
      <c r="AI18" s="208"/>
      <c r="AJ18" s="208"/>
      <c r="AK18" s="208"/>
      <c r="AL18" s="215"/>
      <c r="AQ18" s="25"/>
      <c r="AR18" s="104"/>
      <c r="AS18" s="104"/>
      <c r="AT18" s="55"/>
      <c r="AV18" s="44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</row>
    <row r="19" spans="2:81" ht="39" customHeight="1">
      <c r="B19" s="22"/>
      <c r="E19" s="39"/>
      <c r="F19" s="40"/>
      <c r="G19" s="40"/>
      <c r="H19" s="560" t="s">
        <v>21</v>
      </c>
      <c r="I19" s="561"/>
      <c r="J19" s="562"/>
      <c r="K19" s="706" t="str">
        <f>'Tâches travaillées'!K20:R20</f>
        <v>?</v>
      </c>
      <c r="L19" s="707"/>
      <c r="M19" s="707"/>
      <c r="N19" s="707"/>
      <c r="O19" s="707"/>
      <c r="P19" s="707"/>
      <c r="Q19" s="707"/>
      <c r="R19" s="708"/>
      <c r="S19" s="235"/>
      <c r="T19" s="236"/>
      <c r="U19" s="169"/>
      <c r="V19" s="182"/>
      <c r="W19" s="182"/>
      <c r="X19" s="182"/>
      <c r="Y19" s="183"/>
      <c r="Z19" s="183"/>
      <c r="AA19" s="183"/>
      <c r="AB19" s="183"/>
      <c r="AC19" s="238"/>
      <c r="AD19" s="190"/>
      <c r="AE19" s="39"/>
      <c r="AF19" s="40"/>
      <c r="AG19" s="55"/>
      <c r="AH19" s="40"/>
      <c r="AI19" s="190"/>
      <c r="AJ19" s="208"/>
      <c r="AK19" s="208"/>
      <c r="AL19" s="208"/>
      <c r="AM19" s="40"/>
      <c r="AP19" s="40"/>
      <c r="AQ19" s="25"/>
      <c r="AR19" s="104"/>
      <c r="AS19" s="104"/>
      <c r="AT19" s="55"/>
      <c r="AV19" s="44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</row>
    <row r="20" spans="2:81" ht="20.100000000000001" customHeight="1">
      <c r="B20" s="22"/>
      <c r="E20" s="39"/>
      <c r="F20" s="40"/>
      <c r="G20" s="40"/>
      <c r="H20" s="40"/>
      <c r="I20" s="40"/>
      <c r="J20" s="168"/>
      <c r="K20" s="168"/>
      <c r="L20" s="168"/>
      <c r="M20" s="171"/>
      <c r="N20" s="171"/>
      <c r="O20" s="171"/>
      <c r="P20" s="171"/>
      <c r="Q20" s="171"/>
      <c r="R20" s="171"/>
      <c r="S20" s="171"/>
      <c r="T20" s="171"/>
      <c r="U20" s="169"/>
      <c r="V20" s="182"/>
      <c r="W20" s="182"/>
      <c r="X20" s="182"/>
      <c r="Y20" s="183"/>
      <c r="Z20" s="183"/>
      <c r="AA20" s="183"/>
      <c r="AB20" s="183"/>
      <c r="AC20" s="238"/>
      <c r="AD20" s="190"/>
      <c r="AE20" s="39"/>
      <c r="AF20" s="40"/>
      <c r="AG20" s="55"/>
      <c r="AH20" s="40"/>
      <c r="AI20" s="190"/>
      <c r="AJ20" s="208"/>
      <c r="AK20" s="208"/>
      <c r="AL20" s="208"/>
      <c r="AM20" s="40"/>
      <c r="AN20" s="40"/>
      <c r="AP20" s="40"/>
      <c r="AQ20" s="25"/>
      <c r="AR20" s="104"/>
      <c r="AS20" s="104"/>
      <c r="AT20" s="55"/>
      <c r="AV20" s="44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2:81" ht="24.95" customHeight="1">
      <c r="B21" s="22"/>
      <c r="E21" s="39"/>
      <c r="F21" s="40"/>
      <c r="G21" s="40"/>
      <c r="H21" s="641" t="s">
        <v>89</v>
      </c>
      <c r="I21" s="642"/>
      <c r="J21" s="642"/>
      <c r="K21" s="642"/>
      <c r="L21" s="643"/>
      <c r="M21" s="712" t="str">
        <f>'Tâches travaillées'!M22:U22</f>
        <v>Baccalauréat professionnel</v>
      </c>
      <c r="N21" s="713"/>
      <c r="O21" s="713"/>
      <c r="P21" s="713"/>
      <c r="Q21" s="713"/>
      <c r="R21" s="713"/>
      <c r="S21" s="713"/>
      <c r="T21" s="713"/>
      <c r="U21" s="713"/>
      <c r="V21" s="266"/>
      <c r="W21" s="243"/>
      <c r="X21" s="582" t="s">
        <v>65</v>
      </c>
      <c r="Y21" s="582"/>
      <c r="Z21" s="560" t="str">
        <f>'Tâches travaillées'!Z22:AA22</f>
        <v>Seconde</v>
      </c>
      <c r="AA21" s="562"/>
      <c r="AB21" s="253"/>
      <c r="AC21" s="238"/>
      <c r="AD21" s="190"/>
      <c r="AE21" s="39"/>
      <c r="AF21" s="40"/>
      <c r="AG21" s="55"/>
      <c r="AH21" s="40"/>
      <c r="AI21" s="190"/>
      <c r="AJ21" s="208"/>
      <c r="AK21" s="208"/>
      <c r="AL21" s="208"/>
      <c r="AM21" s="40"/>
      <c r="AN21" s="40"/>
      <c r="AP21" s="40"/>
      <c r="AQ21" s="25"/>
      <c r="AR21" s="104"/>
      <c r="AS21" s="104"/>
      <c r="AT21" s="55"/>
      <c r="AV21" s="44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2:81" ht="9.9499999999999993" customHeight="1">
      <c r="B22" s="22"/>
      <c r="E22" s="39"/>
      <c r="F22" s="40"/>
      <c r="G22" s="40"/>
      <c r="H22" s="40"/>
      <c r="I22" s="40"/>
      <c r="J22" s="182"/>
      <c r="K22" s="182"/>
      <c r="L22" s="182"/>
      <c r="M22" s="182"/>
      <c r="N22" s="18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83"/>
      <c r="AA22" s="183"/>
      <c r="AB22" s="183"/>
      <c r="AC22" s="238"/>
      <c r="AD22" s="190"/>
      <c r="AE22" s="39"/>
      <c r="AF22" s="40"/>
      <c r="AG22" s="55"/>
      <c r="AH22" s="40"/>
      <c r="AI22" s="190"/>
      <c r="AJ22" s="208"/>
      <c r="AK22" s="208"/>
      <c r="AL22" s="208"/>
      <c r="AM22" s="40"/>
      <c r="AN22" s="40"/>
      <c r="AP22" s="40"/>
      <c r="AQ22" s="25"/>
      <c r="AR22" s="104"/>
      <c r="AS22" s="104"/>
      <c r="AT22" s="55"/>
      <c r="AV22" s="44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2:81" ht="24.95" customHeight="1">
      <c r="B23" s="22"/>
      <c r="E23" s="39"/>
      <c r="F23" s="40"/>
      <c r="G23" s="40"/>
      <c r="H23" s="641" t="s">
        <v>26</v>
      </c>
      <c r="I23" s="642"/>
      <c r="J23" s="642"/>
      <c r="K23" s="643"/>
      <c r="L23" s="712" t="str">
        <f>'Tâches travaillées'!L24:U24</f>
        <v>Métiers du Froid et des Energies Renouvelables</v>
      </c>
      <c r="M23" s="713"/>
      <c r="N23" s="713"/>
      <c r="O23" s="713"/>
      <c r="P23" s="713"/>
      <c r="Q23" s="713"/>
      <c r="R23" s="713"/>
      <c r="S23" s="713"/>
      <c r="T23" s="713"/>
      <c r="U23" s="713"/>
      <c r="V23" s="266"/>
      <c r="W23" s="243"/>
      <c r="X23" s="237"/>
      <c r="Y23" s="237" t="s">
        <v>65</v>
      </c>
      <c r="Z23" s="183"/>
      <c r="AA23" s="183"/>
      <c r="AB23" s="183"/>
      <c r="AC23" s="238"/>
      <c r="AD23" s="190"/>
      <c r="AE23" s="39"/>
      <c r="AF23" s="40"/>
      <c r="AG23" s="55"/>
      <c r="AH23" s="40"/>
      <c r="AI23" s="190"/>
      <c r="AJ23" s="208"/>
      <c r="AK23" s="208"/>
      <c r="AL23" s="208"/>
      <c r="AM23" s="40"/>
      <c r="AN23" s="40"/>
      <c r="AP23" s="40"/>
      <c r="AQ23" s="25"/>
      <c r="AR23" s="104"/>
      <c r="AS23" s="104"/>
      <c r="AT23" s="55"/>
      <c r="AV23" s="44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2:81" ht="30" customHeight="1">
      <c r="B24" s="22"/>
      <c r="C24" s="40"/>
      <c r="D24" s="41"/>
      <c r="E24" s="192"/>
      <c r="F24" s="193"/>
      <c r="G24" s="193"/>
      <c r="H24" s="644" t="s">
        <v>25</v>
      </c>
      <c r="I24" s="644"/>
      <c r="J24" s="644"/>
      <c r="K24" s="644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230"/>
      <c r="AD24" s="42"/>
      <c r="AE24" s="229"/>
      <c r="AF24" s="195"/>
      <c r="AG24" s="230"/>
      <c r="AH24" s="42"/>
      <c r="AI24" s="42"/>
      <c r="AJ24" s="43"/>
      <c r="AK24" s="43"/>
      <c r="AL24" s="43"/>
      <c r="AM24" s="43"/>
      <c r="AN24" s="40"/>
      <c r="AP24" s="2"/>
      <c r="AQ24" s="2"/>
      <c r="AR24" s="44"/>
      <c r="AS24" s="42"/>
      <c r="AT24" s="45"/>
      <c r="AV24" s="46"/>
      <c r="AW24" s="46"/>
    </row>
    <row r="25" spans="2:81" ht="24.95" customHeight="1">
      <c r="B25" s="22"/>
      <c r="C25" s="40"/>
      <c r="D25" s="41"/>
      <c r="E25" s="40"/>
      <c r="F25" s="40"/>
      <c r="G25" s="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  <c r="AK25" s="43"/>
      <c r="AL25" s="43"/>
      <c r="AM25" s="43"/>
      <c r="AN25" s="2"/>
      <c r="AO25" s="44"/>
      <c r="AP25" s="2"/>
      <c r="AQ25" s="2"/>
      <c r="AR25" s="44"/>
      <c r="AS25" s="42"/>
      <c r="AT25" s="38"/>
    </row>
    <row r="26" spans="2:81" ht="20.100000000000001" customHeight="1">
      <c r="B26" s="22"/>
      <c r="C26" s="40"/>
      <c r="D26" s="49"/>
      <c r="E26" s="546">
        <v>2</v>
      </c>
      <c r="F26" s="47"/>
      <c r="G26" s="547" t="s">
        <v>111</v>
      </c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48"/>
      <c r="AM26" s="2"/>
      <c r="AN26" s="2"/>
      <c r="AO26" s="44"/>
      <c r="AP26" s="2"/>
      <c r="AQ26" s="2"/>
      <c r="AR26" s="2"/>
      <c r="AS26" s="2"/>
      <c r="AT26" s="55"/>
      <c r="AV26" s="75"/>
      <c r="AW26" s="75"/>
      <c r="AX26" s="69"/>
      <c r="AY26" s="69"/>
      <c r="AZ26" s="69"/>
      <c r="BA26" s="69"/>
      <c r="BB26" s="69"/>
      <c r="BC26" s="70"/>
    </row>
    <row r="27" spans="2:81" ht="20.100000000000001" customHeight="1">
      <c r="B27" s="22"/>
      <c r="C27" s="40"/>
      <c r="D27" s="49"/>
      <c r="E27" s="546"/>
      <c r="F27" s="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48"/>
      <c r="AM27" s="2"/>
      <c r="AN27" s="2"/>
      <c r="AO27" s="2"/>
      <c r="AP27" s="2"/>
      <c r="AQ27" s="2"/>
      <c r="AR27" s="2"/>
      <c r="AS27" s="2"/>
      <c r="AT27" s="55"/>
      <c r="AV27" s="75"/>
      <c r="AW27" s="75"/>
      <c r="AX27" s="69"/>
      <c r="AY27" s="69"/>
      <c r="AZ27" s="69"/>
      <c r="BA27" s="69"/>
      <c r="BB27" s="69"/>
      <c r="BC27" s="70"/>
    </row>
    <row r="28" spans="2:81" ht="20.100000000000001" customHeight="1">
      <c r="B28" s="22"/>
      <c r="C28" s="40"/>
      <c r="D28" s="49"/>
      <c r="E28" s="76"/>
      <c r="F28" s="4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48"/>
      <c r="AM28" s="2"/>
      <c r="AN28" s="2"/>
      <c r="AO28" s="44"/>
      <c r="AP28" s="2"/>
      <c r="AQ28" s="2"/>
      <c r="AR28" s="2"/>
      <c r="AS28" s="2"/>
      <c r="AT28" s="55"/>
      <c r="AV28" s="75"/>
      <c r="AW28" s="75"/>
      <c r="AX28" s="69"/>
      <c r="AY28" s="69"/>
      <c r="AZ28" s="69"/>
      <c r="BA28" s="69"/>
      <c r="BB28" s="69"/>
      <c r="BC28" s="70"/>
    </row>
    <row r="29" spans="2:81" ht="39" customHeight="1">
      <c r="B29" s="22"/>
      <c r="C29" s="40"/>
      <c r="D29" s="49"/>
      <c r="E29" s="317"/>
      <c r="F29" s="318"/>
      <c r="G29" s="296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9"/>
      <c r="AL29" s="48"/>
      <c r="AM29" s="2"/>
      <c r="AN29" s="40"/>
      <c r="AP29" s="2"/>
      <c r="AQ29" s="2"/>
      <c r="AR29" s="2"/>
      <c r="AS29" s="2"/>
      <c r="AT29" s="55"/>
      <c r="AV29" s="75"/>
      <c r="AW29" s="75"/>
      <c r="AX29" s="69"/>
      <c r="AY29" s="69"/>
      <c r="AZ29" s="69"/>
      <c r="BA29" s="69"/>
      <c r="BB29" s="69"/>
      <c r="BC29" s="70"/>
    </row>
    <row r="30" spans="2:81" ht="399.95" customHeight="1">
      <c r="B30" s="22"/>
      <c r="C30" s="40"/>
      <c r="D30" s="49"/>
      <c r="E30" s="319"/>
      <c r="F30" s="320"/>
      <c r="G30" s="307"/>
      <c r="H30" s="312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9"/>
      <c r="AK30" s="316"/>
      <c r="AL30" s="48"/>
      <c r="AM30" s="2"/>
      <c r="AN30" s="40"/>
      <c r="AP30" s="2"/>
      <c r="AQ30" s="2"/>
      <c r="AR30" s="2"/>
      <c r="AS30" s="2"/>
      <c r="AT30" s="55"/>
      <c r="AV30" s="75"/>
      <c r="AW30" s="75"/>
      <c r="AX30" s="69"/>
      <c r="AY30" s="69"/>
      <c r="AZ30" s="69"/>
      <c r="BA30" s="69"/>
      <c r="BB30" s="69"/>
      <c r="BC30" s="70"/>
    </row>
    <row r="31" spans="2:81" ht="300" customHeight="1">
      <c r="B31" s="22"/>
      <c r="C31" s="40"/>
      <c r="D31" s="49"/>
      <c r="E31" s="319"/>
      <c r="F31" s="320"/>
      <c r="G31" s="307"/>
      <c r="H31" s="313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1"/>
      <c r="AK31" s="316"/>
      <c r="AL31" s="48"/>
      <c r="AM31" s="2"/>
      <c r="AN31" s="40"/>
      <c r="AP31" s="2"/>
      <c r="AQ31" s="2"/>
      <c r="AR31" s="2"/>
      <c r="AS31" s="2"/>
      <c r="AT31" s="55"/>
      <c r="AV31" s="75"/>
      <c r="AW31" s="75"/>
      <c r="AX31" s="69"/>
      <c r="AY31" s="69"/>
      <c r="AZ31" s="69"/>
      <c r="BA31" s="69"/>
      <c r="BB31" s="69"/>
      <c r="BC31" s="70"/>
    </row>
    <row r="32" spans="2:81" ht="30" customHeight="1">
      <c r="B32" s="22"/>
      <c r="C32" s="40"/>
      <c r="D32" s="49"/>
      <c r="E32" s="314"/>
      <c r="F32" s="315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1"/>
      <c r="AL32" s="48"/>
      <c r="AM32" s="2"/>
      <c r="AN32" s="2"/>
      <c r="AO32" s="44"/>
      <c r="AP32" s="2"/>
      <c r="AQ32" s="2"/>
      <c r="AR32" s="2"/>
      <c r="AS32" s="2"/>
      <c r="AT32" s="55"/>
      <c r="AV32" s="75"/>
      <c r="AW32" s="75"/>
      <c r="AX32" s="69"/>
      <c r="AY32" s="69"/>
      <c r="AZ32" s="69"/>
      <c r="BA32" s="69"/>
      <c r="BB32" s="69"/>
      <c r="BC32" s="70"/>
    </row>
    <row r="33" spans="1:57" s="17" customFormat="1" ht="35.1" customHeight="1">
      <c r="A33" s="14"/>
      <c r="B33" s="22"/>
      <c r="C33" s="40"/>
      <c r="D33" s="40"/>
      <c r="E33" s="40"/>
      <c r="F33" s="40"/>
      <c r="G33" s="94"/>
      <c r="H33" s="701" t="s">
        <v>106</v>
      </c>
      <c r="I33" s="702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286"/>
      <c r="AD33" s="94"/>
      <c r="AE33" s="94"/>
      <c r="AF33" s="94"/>
      <c r="AG33" s="94"/>
      <c r="AH33" s="94"/>
      <c r="AI33" s="94"/>
      <c r="AJ33" s="287" t="s">
        <v>108</v>
      </c>
      <c r="AK33" s="94"/>
      <c r="AL33" s="2"/>
      <c r="AM33" s="2"/>
      <c r="AN33" s="2"/>
      <c r="AO33" s="44"/>
      <c r="AP33" s="2"/>
      <c r="AQ33" s="287" t="s">
        <v>109</v>
      </c>
      <c r="AR33" s="2"/>
      <c r="AS33" s="2"/>
      <c r="AT33" s="55"/>
      <c r="AU33" s="14"/>
      <c r="AV33" s="46"/>
      <c r="AW33" s="46"/>
    </row>
    <row r="34" spans="1:57" s="17" customFormat="1" ht="24.95" customHeight="1">
      <c r="A34" s="14"/>
      <c r="B34" s="22"/>
      <c r="C34" s="512"/>
      <c r="D34" s="512"/>
      <c r="E34" s="258"/>
      <c r="F34" s="259"/>
      <c r="G34" s="297"/>
      <c r="H34" s="135"/>
      <c r="I34" s="135"/>
      <c r="J34" s="268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134"/>
      <c r="AC34" s="135"/>
      <c r="AD34" s="136"/>
      <c r="AE34" s="135"/>
      <c r="AF34" s="135"/>
      <c r="AG34" s="135"/>
      <c r="AH34" s="135"/>
      <c r="AI34" s="71"/>
      <c r="AJ34" s="71"/>
      <c r="AK34" s="137"/>
      <c r="AL34" s="22"/>
      <c r="AM34" s="40"/>
      <c r="AN34" s="2"/>
      <c r="AO34" s="2"/>
      <c r="AP34" s="40"/>
      <c r="AQ34" s="11"/>
      <c r="AR34" s="11"/>
      <c r="AS34" s="2"/>
      <c r="AT34" s="55"/>
      <c r="AU34" s="14"/>
      <c r="AV34" s="72"/>
      <c r="AW34" s="46"/>
      <c r="AX34" s="46"/>
      <c r="AY34" s="46"/>
    </row>
    <row r="35" spans="1:57" s="17" customFormat="1" ht="24.95" customHeight="1">
      <c r="A35" s="14"/>
      <c r="B35" s="22"/>
      <c r="C35" s="95"/>
      <c r="D35" s="95"/>
      <c r="E35" s="654" t="s">
        <v>5</v>
      </c>
      <c r="F35" s="655"/>
      <c r="G35" s="655"/>
      <c r="H35" s="656" t="s">
        <v>23</v>
      </c>
      <c r="I35" s="656"/>
      <c r="J35" s="285"/>
      <c r="K35" s="657" t="s">
        <v>156</v>
      </c>
      <c r="L35" s="657"/>
      <c r="M35" s="657"/>
      <c r="N35" s="657"/>
      <c r="O35" s="657"/>
      <c r="P35" s="657"/>
      <c r="Q35" s="657"/>
      <c r="R35" s="657"/>
      <c r="S35" s="657"/>
      <c r="T35" s="657"/>
      <c r="U35" s="657"/>
      <c r="V35" s="657"/>
      <c r="W35" s="657"/>
      <c r="X35" s="657"/>
      <c r="Y35" s="657"/>
      <c r="Z35" s="657"/>
      <c r="AA35" s="657"/>
      <c r="AB35" s="97"/>
      <c r="AC35" s="132"/>
      <c r="AD35" s="211"/>
      <c r="AE35" s="548" t="s">
        <v>66</v>
      </c>
      <c r="AF35" s="549"/>
      <c r="AG35" s="549"/>
      <c r="AH35" s="550"/>
      <c r="AI35" s="1"/>
      <c r="AJ35" s="1"/>
      <c r="AK35" s="138"/>
      <c r="AL35" s="22"/>
      <c r="AM35" s="40"/>
      <c r="AN35" s="2"/>
      <c r="AO35" s="44"/>
      <c r="AP35" s="40"/>
      <c r="AQ35" s="11"/>
      <c r="AR35" s="11"/>
      <c r="AS35" s="2"/>
      <c r="AT35" s="55"/>
      <c r="AU35" s="14"/>
      <c r="AV35" s="72"/>
      <c r="AW35" s="46"/>
      <c r="AX35" s="46"/>
      <c r="AY35" s="46"/>
    </row>
    <row r="36" spans="1:57" s="17" customFormat="1" ht="9.9499999999999993" customHeight="1">
      <c r="A36" s="14"/>
      <c r="B36" s="22"/>
      <c r="C36" s="95"/>
      <c r="D36" s="95"/>
      <c r="E36" s="654"/>
      <c r="F36" s="655"/>
      <c r="G36" s="655"/>
      <c r="H36" s="656"/>
      <c r="I36" s="656"/>
      <c r="J36" s="285"/>
      <c r="K36" s="657"/>
      <c r="L36" s="657"/>
      <c r="M36" s="657"/>
      <c r="N36" s="657"/>
      <c r="O36" s="657"/>
      <c r="P36" s="657"/>
      <c r="Q36" s="657"/>
      <c r="R36" s="657"/>
      <c r="S36" s="657"/>
      <c r="T36" s="657"/>
      <c r="U36" s="657"/>
      <c r="V36" s="657"/>
      <c r="W36" s="657"/>
      <c r="X36" s="657"/>
      <c r="Y36" s="657"/>
      <c r="Z36" s="657"/>
      <c r="AA36" s="657"/>
      <c r="AB36" s="131"/>
      <c r="AC36" s="658" t="s">
        <v>0</v>
      </c>
      <c r="AD36" s="211"/>
      <c r="AE36" s="109"/>
      <c r="AF36" s="109"/>
      <c r="AG36" s="109"/>
      <c r="AH36" s="109"/>
      <c r="AI36" s="1"/>
      <c r="AJ36" s="96"/>
      <c r="AK36" s="138"/>
      <c r="AL36" s="22"/>
      <c r="AM36" s="40"/>
      <c r="AN36" s="40"/>
      <c r="AO36" s="14"/>
      <c r="AP36" s="40"/>
      <c r="AQ36" s="11"/>
      <c r="AR36" s="11"/>
      <c r="AS36" s="2"/>
      <c r="AT36" s="55"/>
      <c r="AU36" s="14"/>
      <c r="AV36" s="72"/>
      <c r="AW36" s="46"/>
      <c r="AX36" s="46"/>
      <c r="AY36" s="46"/>
    </row>
    <row r="37" spans="1:57" s="17" customFormat="1" ht="12" customHeight="1">
      <c r="A37" s="14"/>
      <c r="B37" s="22"/>
      <c r="C37" s="95"/>
      <c r="D37" s="95"/>
      <c r="E37" s="654"/>
      <c r="F37" s="655"/>
      <c r="G37" s="655"/>
      <c r="H37" s="656"/>
      <c r="I37" s="656"/>
      <c r="J37" s="285"/>
      <c r="K37" s="657"/>
      <c r="L37" s="657"/>
      <c r="M37" s="657"/>
      <c r="N37" s="657"/>
      <c r="O37" s="657"/>
      <c r="P37" s="657"/>
      <c r="Q37" s="657"/>
      <c r="R37" s="657"/>
      <c r="S37" s="657"/>
      <c r="T37" s="657"/>
      <c r="U37" s="657"/>
      <c r="V37" s="657"/>
      <c r="W37" s="657"/>
      <c r="X37" s="657"/>
      <c r="Y37" s="657"/>
      <c r="Z37" s="657"/>
      <c r="AA37" s="657"/>
      <c r="AB37" s="131"/>
      <c r="AC37" s="540"/>
      <c r="AD37" s="211"/>
      <c r="AE37" s="300" t="s">
        <v>3</v>
      </c>
      <c r="AF37" s="301" t="s">
        <v>4</v>
      </c>
      <c r="AG37" s="302" t="s">
        <v>1</v>
      </c>
      <c r="AH37" s="303" t="s">
        <v>2</v>
      </c>
      <c r="AI37" s="1"/>
      <c r="AJ37" s="1"/>
      <c r="AK37" s="138"/>
      <c r="AL37" s="22"/>
      <c r="AM37" s="40"/>
      <c r="AN37" s="40"/>
      <c r="AO37" s="14"/>
      <c r="AP37" s="40"/>
      <c r="AQ37" s="11"/>
      <c r="AR37" s="11"/>
      <c r="AS37" s="2"/>
      <c r="AT37" s="55"/>
      <c r="AU37" s="14"/>
      <c r="AV37" s="72"/>
      <c r="AW37" s="46"/>
      <c r="AX37" s="46"/>
      <c r="AY37" s="46"/>
    </row>
    <row r="38" spans="1:57" s="17" customFormat="1" ht="9.9499999999999993" customHeight="1" thickBot="1">
      <c r="A38" s="14"/>
      <c r="B38" s="22"/>
      <c r="C38" s="95"/>
      <c r="D38" s="95"/>
      <c r="E38" s="261"/>
      <c r="F38" s="257"/>
      <c r="G38" s="100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211"/>
      <c r="AE38" s="1"/>
      <c r="AF38" s="1"/>
      <c r="AG38" s="1"/>
      <c r="AH38" s="1"/>
      <c r="AI38" s="1"/>
      <c r="AJ38" s="1"/>
      <c r="AK38" s="1"/>
      <c r="AL38" s="22"/>
      <c r="AM38" s="40"/>
      <c r="AN38" s="40"/>
      <c r="AO38" s="14"/>
      <c r="AP38" s="40"/>
      <c r="AQ38" s="11"/>
      <c r="AR38" s="11"/>
      <c r="AS38" s="2"/>
      <c r="AT38" s="55"/>
      <c r="AU38" s="14"/>
      <c r="AV38" s="72"/>
      <c r="AW38" s="46"/>
      <c r="AX38" s="46"/>
      <c r="AY38" s="46"/>
    </row>
    <row r="39" spans="1:57" s="474" customFormat="1" ht="30" customHeight="1" thickTop="1" thickBot="1">
      <c r="A39" s="453"/>
      <c r="B39" s="454"/>
      <c r="C39" s="455"/>
      <c r="D39" s="456"/>
      <c r="E39" s="457"/>
      <c r="F39" s="491"/>
      <c r="G39" s="492"/>
      <c r="H39" s="673" t="s">
        <v>158</v>
      </c>
      <c r="I39" s="674"/>
      <c r="J39" s="476"/>
      <c r="K39" s="668" t="str">
        <f>VLOOKUP(H39,'Donnees rap'!C:D,2,FALSE)</f>
        <v xml:space="preserve">S’informer sur l’intervention ou sur la réalisation </v>
      </c>
      <c r="L39" s="669"/>
      <c r="M39" s="669"/>
      <c r="N39" s="669"/>
      <c r="O39" s="669"/>
      <c r="P39" s="669"/>
      <c r="Q39" s="669"/>
      <c r="R39" s="669"/>
      <c r="S39" s="669"/>
      <c r="T39" s="669"/>
      <c r="U39" s="669"/>
      <c r="V39" s="669"/>
      <c r="W39" s="669"/>
      <c r="X39" s="669"/>
      <c r="Y39" s="669"/>
      <c r="Z39" s="669"/>
      <c r="AA39" s="670"/>
      <c r="AB39" s="460"/>
      <c r="AC39" s="299" t="s">
        <v>10</v>
      </c>
      <c r="AD39" s="461"/>
      <c r="AE39" s="665" t="str">
        <f>IFERROR(REPT("g",('Compétences évaluées'!AJ39)),"")</f>
        <v/>
      </c>
      <c r="AF39" s="666"/>
      <c r="AG39" s="666"/>
      <c r="AH39" s="667"/>
      <c r="AI39" s="462"/>
      <c r="AJ39" s="493" t="e">
        <f>IF('Relation tâches &amp; compétences'!P$43=0,"",'Relation tâches &amp; compétences'!P$43)</f>
        <v>#DIV/0!</v>
      </c>
      <c r="AK39" s="463"/>
      <c r="AL39" s="464"/>
      <c r="AM39" s="465"/>
      <c r="AN39" s="465"/>
      <c r="AO39" s="494"/>
      <c r="AP39" s="465"/>
      <c r="AQ39" s="495">
        <v>10</v>
      </c>
      <c r="AR39" s="465"/>
      <c r="AS39" s="465"/>
      <c r="AT39" s="466"/>
      <c r="AU39" s="453"/>
      <c r="AV39" s="467"/>
      <c r="AW39" s="469"/>
      <c r="AX39" s="468"/>
      <c r="AY39" s="469"/>
      <c r="AZ39" s="470"/>
      <c r="BA39" s="470"/>
      <c r="BB39" s="470"/>
      <c r="BC39" s="471"/>
      <c r="BD39" s="472"/>
      <c r="BE39" s="473"/>
    </row>
    <row r="40" spans="1:57" s="474" customFormat="1" ht="30" customHeight="1" thickTop="1" thickBot="1">
      <c r="A40" s="453"/>
      <c r="B40" s="454"/>
      <c r="C40" s="455"/>
      <c r="D40" s="478"/>
      <c r="E40" s="457"/>
      <c r="F40" s="491"/>
      <c r="G40" s="492"/>
      <c r="H40" s="673" t="s">
        <v>159</v>
      </c>
      <c r="I40" s="674"/>
      <c r="J40" s="476"/>
      <c r="K40" s="668" t="str">
        <f>VLOOKUP(H40,'Donnees rap'!C:D,2,FALSE)</f>
        <v xml:space="preserve"> Organiser la réalisation ou l’intervention </v>
      </c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70"/>
      <c r="AB40" s="460"/>
      <c r="AC40" s="299" t="s">
        <v>10</v>
      </c>
      <c r="AD40" s="461"/>
      <c r="AE40" s="665" t="str">
        <f>IFERROR(REPT("g",('Compétences évaluées'!AJ40)),"")</f>
        <v/>
      </c>
      <c r="AF40" s="666"/>
      <c r="AG40" s="666"/>
      <c r="AH40" s="667"/>
      <c r="AI40" s="462"/>
      <c r="AJ40" s="493" t="e">
        <f>IF('Relation tâches &amp; compétences'!Q$43=0,"",'Relation tâches &amp; compétences'!Q$43)</f>
        <v>#DIV/0!</v>
      </c>
      <c r="AK40" s="463"/>
      <c r="AL40" s="464"/>
      <c r="AM40" s="465"/>
      <c r="AN40" s="465"/>
      <c r="AO40" s="465"/>
      <c r="AP40" s="465"/>
      <c r="AQ40" s="495">
        <v>10</v>
      </c>
      <c r="AR40" s="465"/>
      <c r="AS40" s="465"/>
      <c r="AT40" s="466"/>
      <c r="AU40" s="453"/>
      <c r="AV40" s="467"/>
      <c r="AW40" s="467"/>
      <c r="AX40" s="467"/>
      <c r="AY40" s="467"/>
      <c r="AZ40" s="470"/>
      <c r="BA40" s="470"/>
      <c r="BB40" s="470"/>
      <c r="BC40" s="471"/>
      <c r="BD40" s="472"/>
      <c r="BE40" s="473"/>
    </row>
    <row r="41" spans="1:57" s="474" customFormat="1" ht="30" customHeight="1" thickTop="1" thickBot="1">
      <c r="A41" s="453"/>
      <c r="B41" s="454"/>
      <c r="C41" s="455"/>
      <c r="D41" s="456"/>
      <c r="E41" s="457"/>
      <c r="F41" s="491"/>
      <c r="G41" s="492"/>
      <c r="H41" s="673" t="s">
        <v>160</v>
      </c>
      <c r="I41" s="674"/>
      <c r="J41" s="476"/>
      <c r="K41" s="668" t="str">
        <f>VLOOKUP(H41,'Donnees rap'!C:D,2,FALSE)</f>
        <v xml:space="preserve">Analyser et exploiter les données </v>
      </c>
      <c r="L41" s="669"/>
      <c r="M41" s="669"/>
      <c r="N41" s="669"/>
      <c r="O41" s="669"/>
      <c r="P41" s="669"/>
      <c r="Q41" s="669"/>
      <c r="R41" s="669"/>
      <c r="S41" s="669"/>
      <c r="T41" s="669"/>
      <c r="U41" s="669"/>
      <c r="V41" s="669"/>
      <c r="W41" s="669"/>
      <c r="X41" s="669"/>
      <c r="Y41" s="669"/>
      <c r="Z41" s="669"/>
      <c r="AA41" s="670"/>
      <c r="AB41" s="460"/>
      <c r="AC41" s="299" t="s">
        <v>10</v>
      </c>
      <c r="AD41" s="461"/>
      <c r="AE41" s="665" t="str">
        <f>IFERROR(REPT("g",('Compétences évaluées'!AJ41)),"")</f>
        <v/>
      </c>
      <c r="AF41" s="666"/>
      <c r="AG41" s="666"/>
      <c r="AH41" s="667"/>
      <c r="AI41" s="462"/>
      <c r="AJ41" s="493" t="e">
        <f>IF('Relation tâches &amp; compétences'!R$43=0,"",'Relation tâches &amp; compétences'!R$43)</f>
        <v>#DIV/0!</v>
      </c>
      <c r="AK41" s="463"/>
      <c r="AL41" s="464"/>
      <c r="AM41" s="465"/>
      <c r="AN41" s="465"/>
      <c r="AO41" s="465"/>
      <c r="AP41" s="465"/>
      <c r="AQ41" s="495">
        <v>10</v>
      </c>
      <c r="AR41" s="465"/>
      <c r="AS41" s="465"/>
      <c r="AT41" s="466"/>
      <c r="AU41" s="453"/>
      <c r="AV41" s="467"/>
      <c r="AW41" s="467"/>
      <c r="AX41" s="470"/>
      <c r="AY41" s="470"/>
      <c r="AZ41" s="470"/>
      <c r="BA41" s="470"/>
      <c r="BB41" s="470"/>
      <c r="BC41" s="471"/>
      <c r="BD41" s="472"/>
      <c r="BE41" s="473"/>
    </row>
    <row r="42" spans="1:57" s="474" customFormat="1" ht="30" customHeight="1" thickTop="1" thickBot="1">
      <c r="A42" s="453"/>
      <c r="B42" s="454"/>
      <c r="C42" s="455"/>
      <c r="D42" s="481"/>
      <c r="E42" s="482"/>
      <c r="F42" s="491"/>
      <c r="G42" s="492"/>
      <c r="H42" s="671" t="s">
        <v>161</v>
      </c>
      <c r="I42" s="672"/>
      <c r="J42" s="476"/>
      <c r="K42" s="687" t="str">
        <f>VLOOKUP(H42,'Donnees rap'!C:D,2,FALSE)</f>
        <v xml:space="preserve">Réaliser une installation ou une intervention </v>
      </c>
      <c r="L42" s="688"/>
      <c r="M42" s="688"/>
      <c r="N42" s="688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688"/>
      <c r="Z42" s="688"/>
      <c r="AA42" s="689"/>
      <c r="AB42" s="460"/>
      <c r="AC42" s="299" t="s">
        <v>10</v>
      </c>
      <c r="AD42" s="461"/>
      <c r="AE42" s="665" t="str">
        <f>IFERROR(REPT("g",('Compétences évaluées'!AJ42)),"")</f>
        <v/>
      </c>
      <c r="AF42" s="666"/>
      <c r="AG42" s="666"/>
      <c r="AH42" s="667"/>
      <c r="AI42" s="462"/>
      <c r="AJ42" s="493" t="e">
        <f>IF('Relation tâches &amp; compétences'!S$43=0,"",'Relation tâches &amp; compétences'!S$43)</f>
        <v>#DIV/0!</v>
      </c>
      <c r="AK42" s="463"/>
      <c r="AL42" s="464"/>
      <c r="AM42" s="465"/>
      <c r="AN42" s="465"/>
      <c r="AO42" s="465"/>
      <c r="AP42" s="465"/>
      <c r="AQ42" s="495">
        <v>10</v>
      </c>
      <c r="AR42" s="465"/>
      <c r="AS42" s="465"/>
      <c r="AT42" s="466"/>
      <c r="AU42" s="453"/>
      <c r="AV42" s="467"/>
      <c r="AW42" s="467"/>
      <c r="AX42" s="470"/>
      <c r="AY42" s="470"/>
      <c r="AZ42" s="470"/>
      <c r="BA42" s="470"/>
      <c r="BB42" s="470"/>
      <c r="BC42" s="471"/>
      <c r="BD42" s="472"/>
      <c r="BE42" s="473"/>
    </row>
    <row r="43" spans="1:57" s="474" customFormat="1" ht="30" customHeight="1" thickTop="1" thickBot="1">
      <c r="A43" s="453"/>
      <c r="B43" s="454"/>
      <c r="C43" s="455"/>
      <c r="D43" s="455"/>
      <c r="E43" s="483"/>
      <c r="F43" s="491"/>
      <c r="G43" s="492"/>
      <c r="H43" s="671" t="s">
        <v>162</v>
      </c>
      <c r="I43" s="672"/>
      <c r="J43" s="476"/>
      <c r="K43" s="687" t="str">
        <f>VLOOKUP(H43,'Donnees rap'!C:D,2,FALSE)</f>
        <v xml:space="preserve"> Effectuer les opérations préalables </v>
      </c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9"/>
      <c r="AB43" s="460"/>
      <c r="AC43" s="299" t="s">
        <v>10</v>
      </c>
      <c r="AD43" s="461"/>
      <c r="AE43" s="665" t="str">
        <f>IFERROR(REPT("g",('Compétences évaluées'!AJ43)),"")</f>
        <v/>
      </c>
      <c r="AF43" s="666"/>
      <c r="AG43" s="666"/>
      <c r="AH43" s="667"/>
      <c r="AI43" s="462"/>
      <c r="AJ43" s="493" t="e">
        <f>IF('Relation tâches &amp; compétences'!T$43=0,"",'Relation tâches &amp; compétences'!T$43)</f>
        <v>#DIV/0!</v>
      </c>
      <c r="AK43" s="463"/>
      <c r="AL43" s="464"/>
      <c r="AM43" s="465"/>
      <c r="AN43" s="465"/>
      <c r="AO43" s="465"/>
      <c r="AP43" s="465"/>
      <c r="AQ43" s="495">
        <v>10</v>
      </c>
      <c r="AR43" s="465"/>
      <c r="AS43" s="465"/>
      <c r="AT43" s="484"/>
      <c r="AU43" s="453"/>
      <c r="AV43" s="467"/>
      <c r="AW43" s="467"/>
      <c r="AX43" s="470"/>
      <c r="AY43" s="470"/>
      <c r="AZ43" s="470"/>
      <c r="BA43" s="470"/>
      <c r="BB43" s="470"/>
      <c r="BC43" s="471"/>
      <c r="BD43" s="472"/>
      <c r="BE43" s="473"/>
    </row>
    <row r="44" spans="1:57" s="474" customFormat="1" ht="30" customHeight="1" thickTop="1" thickBot="1">
      <c r="A44" s="453"/>
      <c r="B44" s="454"/>
      <c r="C44" s="455"/>
      <c r="D44" s="481"/>
      <c r="E44" s="482"/>
      <c r="F44" s="491"/>
      <c r="G44" s="492"/>
      <c r="H44" s="671" t="s">
        <v>163</v>
      </c>
      <c r="I44" s="672"/>
      <c r="J44" s="476"/>
      <c r="K44" s="687" t="str">
        <f>VLOOKUP(H44,'Donnees rap'!C:D,2,FALSE)</f>
        <v xml:space="preserve">Mettre en service </v>
      </c>
      <c r="L44" s="688"/>
      <c r="M44" s="688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688"/>
      <c r="Z44" s="688"/>
      <c r="AA44" s="689"/>
      <c r="AB44" s="460"/>
      <c r="AC44" s="299" t="s">
        <v>10</v>
      </c>
      <c r="AD44" s="461"/>
      <c r="AE44" s="665" t="str">
        <f>IFERROR(REPT("g",('Compétences évaluées'!AJ44)),"")</f>
        <v/>
      </c>
      <c r="AF44" s="666"/>
      <c r="AG44" s="666"/>
      <c r="AH44" s="667"/>
      <c r="AI44" s="462"/>
      <c r="AJ44" s="493" t="e">
        <f>IF('Relation tâches &amp; compétences'!U$43=0,"",'Relation tâches &amp; compétences'!U$43)</f>
        <v>#DIV/0!</v>
      </c>
      <c r="AK44" s="463"/>
      <c r="AL44" s="464"/>
      <c r="AM44" s="465"/>
      <c r="AN44" s="465"/>
      <c r="AO44" s="465"/>
      <c r="AP44" s="465"/>
      <c r="AQ44" s="495">
        <v>10</v>
      </c>
      <c r="AR44" s="465"/>
      <c r="AS44" s="465"/>
      <c r="AT44" s="484"/>
      <c r="AU44" s="453"/>
      <c r="AV44" s="467"/>
      <c r="AW44" s="467"/>
      <c r="AX44" s="470"/>
      <c r="AY44" s="470"/>
      <c r="AZ44" s="470"/>
      <c r="BA44" s="470"/>
      <c r="BB44" s="470"/>
      <c r="BC44" s="471"/>
      <c r="BD44" s="472"/>
      <c r="BE44" s="473"/>
    </row>
    <row r="45" spans="1:57" s="474" customFormat="1" ht="30" customHeight="1" thickTop="1" thickBot="1">
      <c r="A45" s="453"/>
      <c r="B45" s="454"/>
      <c r="C45" s="455"/>
      <c r="D45" s="481"/>
      <c r="E45" s="482"/>
      <c r="F45" s="491"/>
      <c r="G45" s="492"/>
      <c r="H45" s="695" t="s">
        <v>164</v>
      </c>
      <c r="I45" s="696"/>
      <c r="J45" s="476"/>
      <c r="K45" s="697" t="str">
        <f>VLOOKUP(H45,'Donnees rap'!C:D,2,FALSE)</f>
        <v xml:space="preserve">Réaliser une opération de maintenance </v>
      </c>
      <c r="L45" s="698"/>
      <c r="M45" s="698"/>
      <c r="N45" s="698"/>
      <c r="O45" s="698"/>
      <c r="P45" s="698"/>
      <c r="Q45" s="698"/>
      <c r="R45" s="698"/>
      <c r="S45" s="698"/>
      <c r="T45" s="698"/>
      <c r="U45" s="698"/>
      <c r="V45" s="698"/>
      <c r="W45" s="698"/>
      <c r="X45" s="698"/>
      <c r="Y45" s="698"/>
      <c r="Z45" s="698"/>
      <c r="AA45" s="699"/>
      <c r="AB45" s="460"/>
      <c r="AC45" s="299" t="s">
        <v>10</v>
      </c>
      <c r="AD45" s="461"/>
      <c r="AE45" s="665" t="str">
        <f>IFERROR(REPT("g",('Compétences évaluées'!AJ45)),"")</f>
        <v/>
      </c>
      <c r="AF45" s="666"/>
      <c r="AG45" s="666"/>
      <c r="AH45" s="667"/>
      <c r="AI45" s="462"/>
      <c r="AJ45" s="493" t="e">
        <f>IF('Relation tâches &amp; compétences'!V$43=0,"",'Relation tâches &amp; compétences'!V$43)</f>
        <v>#DIV/0!</v>
      </c>
      <c r="AK45" s="463"/>
      <c r="AL45" s="464"/>
      <c r="AM45" s="465"/>
      <c r="AN45" s="465"/>
      <c r="AO45" s="494"/>
      <c r="AP45" s="465"/>
      <c r="AQ45" s="495">
        <v>10</v>
      </c>
      <c r="AR45" s="465"/>
      <c r="AS45" s="465"/>
      <c r="AT45" s="484"/>
      <c r="AU45" s="453"/>
      <c r="AV45" s="467"/>
      <c r="AW45" s="467"/>
      <c r="AX45" s="470"/>
      <c r="AY45" s="470"/>
      <c r="AZ45" s="470"/>
      <c r="BA45" s="470"/>
      <c r="BB45" s="470"/>
      <c r="BC45" s="471"/>
      <c r="BD45" s="472"/>
      <c r="BE45" s="473"/>
    </row>
    <row r="46" spans="1:57" s="474" customFormat="1" ht="30" customHeight="1" thickTop="1" thickBot="1">
      <c r="A46" s="453"/>
      <c r="B46" s="454"/>
      <c r="C46" s="455"/>
      <c r="D46" s="455"/>
      <c r="E46" s="483"/>
      <c r="F46" s="491"/>
      <c r="G46" s="492"/>
      <c r="H46" s="690" t="s">
        <v>165</v>
      </c>
      <c r="I46" s="691"/>
      <c r="J46" s="476"/>
      <c r="K46" s="692" t="str">
        <f>VLOOKUP(H46,'Donnees rap'!C:D,2,FALSE)</f>
        <v xml:space="preserve">Renseigner les documents </v>
      </c>
      <c r="L46" s="693"/>
      <c r="M46" s="693"/>
      <c r="N46" s="693"/>
      <c r="O46" s="693"/>
      <c r="P46" s="693"/>
      <c r="Q46" s="693"/>
      <c r="R46" s="693"/>
      <c r="S46" s="693"/>
      <c r="T46" s="693"/>
      <c r="U46" s="693"/>
      <c r="V46" s="693"/>
      <c r="W46" s="693"/>
      <c r="X46" s="693"/>
      <c r="Y46" s="693"/>
      <c r="Z46" s="693"/>
      <c r="AA46" s="694"/>
      <c r="AB46" s="460"/>
      <c r="AC46" s="299" t="s">
        <v>10</v>
      </c>
      <c r="AD46" s="461"/>
      <c r="AE46" s="665" t="str">
        <f>IFERROR(REPT("g",('Compétences évaluées'!AJ46)),"")</f>
        <v/>
      </c>
      <c r="AF46" s="666"/>
      <c r="AG46" s="666"/>
      <c r="AH46" s="667"/>
      <c r="AI46" s="462"/>
      <c r="AJ46" s="493" t="e">
        <f>IF('Relation tâches &amp; compétences'!W$43=0,"",'Relation tâches &amp; compétences'!W$43)</f>
        <v>#DIV/0!</v>
      </c>
      <c r="AK46" s="463"/>
      <c r="AL46" s="464"/>
      <c r="AM46" s="465"/>
      <c r="AN46" s="455"/>
      <c r="AO46" s="455"/>
      <c r="AP46" s="465"/>
      <c r="AQ46" s="495">
        <v>10</v>
      </c>
      <c r="AR46" s="465"/>
      <c r="AS46" s="465"/>
      <c r="AT46" s="484"/>
      <c r="AU46" s="453"/>
      <c r="AV46" s="467"/>
      <c r="AW46" s="467"/>
      <c r="AX46" s="470"/>
      <c r="AY46" s="470"/>
      <c r="AZ46" s="470"/>
      <c r="BA46" s="470"/>
      <c r="BB46" s="470"/>
      <c r="BC46" s="471"/>
      <c r="BD46" s="472"/>
      <c r="BE46" s="473"/>
    </row>
    <row r="47" spans="1:57" s="474" customFormat="1" ht="30" customHeight="1" thickTop="1" thickBot="1">
      <c r="A47" s="453"/>
      <c r="B47" s="454"/>
      <c r="C47" s="455"/>
      <c r="D47" s="481"/>
      <c r="E47" s="482"/>
      <c r="F47" s="491"/>
      <c r="G47" s="492"/>
      <c r="H47" s="690" t="s">
        <v>166</v>
      </c>
      <c r="I47" s="691"/>
      <c r="J47" s="476"/>
      <c r="K47" s="692" t="str">
        <f>VLOOKUP(H47,'Donnees rap'!C:D,2,FALSE)</f>
        <v xml:space="preserve">Communiquer avec le client </v>
      </c>
      <c r="L47" s="693"/>
      <c r="M47" s="693"/>
      <c r="N47" s="693"/>
      <c r="O47" s="693"/>
      <c r="P47" s="693"/>
      <c r="Q47" s="693"/>
      <c r="R47" s="693"/>
      <c r="S47" s="693"/>
      <c r="T47" s="693"/>
      <c r="U47" s="693"/>
      <c r="V47" s="693"/>
      <c r="W47" s="693"/>
      <c r="X47" s="693"/>
      <c r="Y47" s="693"/>
      <c r="Z47" s="693"/>
      <c r="AA47" s="694"/>
      <c r="AB47" s="460"/>
      <c r="AC47" s="299" t="s">
        <v>10</v>
      </c>
      <c r="AD47" s="461"/>
      <c r="AE47" s="665" t="str">
        <f>IFERROR(REPT("g",('Compétences évaluées'!AJ47)),"")</f>
        <v/>
      </c>
      <c r="AF47" s="666"/>
      <c r="AG47" s="666"/>
      <c r="AH47" s="667"/>
      <c r="AI47" s="462"/>
      <c r="AJ47" s="493" t="e">
        <f>IF('Relation tâches &amp; compétences'!X$43=0,"",'Relation tâches &amp; compétences'!X$43)</f>
        <v>#DIV/0!</v>
      </c>
      <c r="AK47" s="463"/>
      <c r="AL47" s="464"/>
      <c r="AM47" s="465"/>
      <c r="AN47" s="455"/>
      <c r="AO47" s="455"/>
      <c r="AP47" s="465"/>
      <c r="AQ47" s="495">
        <v>10</v>
      </c>
      <c r="AR47" s="465"/>
      <c r="AS47" s="465"/>
      <c r="AT47" s="484"/>
      <c r="AU47" s="453"/>
      <c r="AV47" s="467"/>
      <c r="AW47" s="467"/>
      <c r="AX47" s="470"/>
      <c r="AY47" s="470"/>
      <c r="AZ47" s="470"/>
      <c r="BA47" s="470"/>
      <c r="BB47" s="470"/>
      <c r="BC47" s="471"/>
      <c r="BD47" s="472"/>
      <c r="BE47" s="473"/>
    </row>
    <row r="48" spans="1:57" s="17" customFormat="1" ht="9.9499999999999993" customHeight="1" thickTop="1">
      <c r="A48" s="14"/>
      <c r="B48" s="22"/>
      <c r="C48" s="40"/>
      <c r="D48" s="40"/>
      <c r="E48" s="245"/>
      <c r="F48" s="109"/>
      <c r="G48" s="109"/>
      <c r="H48" s="381"/>
      <c r="I48" s="381"/>
      <c r="J48" s="273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72"/>
      <c r="AC48" s="281"/>
      <c r="AD48" s="211"/>
      <c r="AE48" s="283"/>
      <c r="AF48" s="283"/>
      <c r="AG48" s="283"/>
      <c r="AH48" s="283"/>
      <c r="AI48" s="73"/>
      <c r="AJ48" s="280"/>
      <c r="AK48" s="1"/>
      <c r="AL48" s="74"/>
      <c r="AM48" s="2"/>
      <c r="AN48" s="40"/>
      <c r="AO48" s="40"/>
      <c r="AP48" s="2"/>
      <c r="AQ48" s="2"/>
      <c r="AR48" s="2"/>
      <c r="AS48" s="2"/>
      <c r="AT48" s="23"/>
      <c r="AU48" s="14"/>
      <c r="AV48" s="75"/>
      <c r="AW48" s="75"/>
      <c r="AX48" s="69"/>
      <c r="AY48" s="69"/>
      <c r="AZ48" s="69"/>
      <c r="BA48" s="69"/>
      <c r="BB48" s="69"/>
      <c r="BC48" s="70"/>
      <c r="BD48" s="98"/>
      <c r="BE48" s="99"/>
    </row>
    <row r="49" spans="1:81" s="17" customFormat="1" ht="20.100000000000001" customHeight="1">
      <c r="A49" s="14"/>
      <c r="B49" s="22"/>
      <c r="C49" s="40"/>
      <c r="D49" s="40"/>
      <c r="E49" s="245"/>
      <c r="F49" s="109"/>
      <c r="G49" s="109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2"/>
      <c r="AD49" s="211"/>
      <c r="AE49" s="279"/>
      <c r="AF49" s="279"/>
      <c r="AG49" s="279"/>
      <c r="AH49" s="279"/>
      <c r="AI49" s="73"/>
      <c r="AJ49" s="280"/>
      <c r="AK49" s="1"/>
      <c r="AL49" s="74"/>
      <c r="AM49" s="2"/>
      <c r="AN49" s="40"/>
      <c r="AO49" s="40"/>
      <c r="AP49" s="2"/>
      <c r="AQ49" s="2"/>
      <c r="AR49" s="2"/>
      <c r="AS49" s="2"/>
      <c r="AT49" s="23"/>
      <c r="AU49" s="14"/>
      <c r="AV49" s="75"/>
      <c r="AW49" s="75"/>
      <c r="AX49" s="69"/>
      <c r="AY49" s="69"/>
      <c r="AZ49" s="69"/>
      <c r="BA49" s="69"/>
      <c r="BB49" s="69"/>
      <c r="BC49" s="70"/>
      <c r="BD49" s="98"/>
      <c r="BE49" s="99"/>
    </row>
    <row r="50" spans="1:81" s="17" customFormat="1" ht="9.9499999999999993" customHeight="1">
      <c r="A50" s="14"/>
      <c r="B50" s="22"/>
      <c r="C50" s="40"/>
      <c r="D50" s="76"/>
      <c r="E50" s="264"/>
      <c r="F50" s="247"/>
      <c r="G50" s="77"/>
      <c r="H50" s="78"/>
      <c r="I50" s="79"/>
      <c r="J50" s="79"/>
      <c r="K50" s="79"/>
      <c r="L50" s="79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1"/>
      <c r="AE50" s="9"/>
      <c r="AF50" s="9"/>
      <c r="AG50" s="9"/>
      <c r="AH50" s="9"/>
      <c r="AI50" s="82"/>
      <c r="AJ50" s="10"/>
      <c r="AK50" s="83"/>
      <c r="AL50" s="84"/>
      <c r="AM50" s="2"/>
      <c r="AN50" s="2"/>
      <c r="AO50" s="2"/>
      <c r="AP50" s="2"/>
      <c r="AQ50" s="2"/>
      <c r="AR50" s="2"/>
      <c r="AS50" s="2"/>
      <c r="AT50" s="23"/>
      <c r="AU50" s="14"/>
      <c r="AV50" s="75"/>
      <c r="AW50" s="75"/>
      <c r="AX50" s="69"/>
      <c r="AY50" s="69"/>
      <c r="AZ50" s="69"/>
      <c r="BA50" s="69"/>
      <c r="BB50" s="69"/>
      <c r="BC50" s="70"/>
      <c r="BD50" s="98"/>
      <c r="BE50" s="99"/>
    </row>
    <row r="51" spans="1:81" s="17" customFormat="1" ht="35.1" customHeight="1">
      <c r="A51" s="14"/>
      <c r="B51" s="22"/>
      <c r="C51" s="40"/>
      <c r="D51" s="40"/>
      <c r="E51" s="40"/>
      <c r="F51" s="40"/>
      <c r="G51" s="94"/>
      <c r="H51" s="701" t="s">
        <v>106</v>
      </c>
      <c r="I51" s="702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286"/>
      <c r="AD51" s="94"/>
      <c r="AE51" s="94"/>
      <c r="AF51" s="94"/>
      <c r="AG51" s="94"/>
      <c r="AH51" s="94"/>
      <c r="AI51" s="94"/>
      <c r="AJ51" s="287" t="s">
        <v>108</v>
      </c>
      <c r="AK51" s="94"/>
      <c r="AL51" s="2"/>
      <c r="AM51" s="2"/>
      <c r="AN51" s="2"/>
      <c r="AO51" s="44"/>
      <c r="AP51" s="2"/>
      <c r="AQ51" s="287" t="s">
        <v>109</v>
      </c>
      <c r="AR51" s="2"/>
      <c r="AS51" s="2"/>
      <c r="AT51" s="55"/>
      <c r="AU51" s="14"/>
      <c r="AV51" s="46"/>
      <c r="AW51" s="46"/>
    </row>
    <row r="52" spans="1:81" s="17" customFormat="1" ht="24.95" customHeight="1">
      <c r="A52" s="14"/>
      <c r="B52" s="22"/>
      <c r="C52" s="512"/>
      <c r="D52" s="512"/>
      <c r="E52" s="258"/>
      <c r="F52" s="259"/>
      <c r="G52" s="297"/>
      <c r="H52" s="135"/>
      <c r="I52" s="135"/>
      <c r="J52" s="268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134"/>
      <c r="AC52" s="135"/>
      <c r="AD52" s="136"/>
      <c r="AE52" s="135"/>
      <c r="AF52" s="135"/>
      <c r="AG52" s="135"/>
      <c r="AH52" s="135"/>
      <c r="AI52" s="71"/>
      <c r="AJ52" s="71"/>
      <c r="AK52" s="137"/>
      <c r="AL52" s="22"/>
      <c r="AM52" s="40"/>
      <c r="AN52" s="2"/>
      <c r="AO52" s="2"/>
      <c r="AP52" s="40"/>
      <c r="AQ52" s="11"/>
      <c r="AR52" s="11"/>
      <c r="AS52" s="2"/>
      <c r="AT52" s="55"/>
      <c r="AU52" s="14"/>
      <c r="AV52" s="72"/>
      <c r="AW52" s="46"/>
      <c r="AX52" s="46"/>
      <c r="AY52" s="46"/>
    </row>
    <row r="53" spans="1:81" s="17" customFormat="1" ht="24.95" customHeight="1">
      <c r="A53" s="14"/>
      <c r="B53" s="22"/>
      <c r="C53" s="95"/>
      <c r="D53" s="95"/>
      <c r="E53" s="654" t="s">
        <v>5</v>
      </c>
      <c r="F53" s="655"/>
      <c r="G53" s="655"/>
      <c r="H53" s="656" t="s">
        <v>23</v>
      </c>
      <c r="I53" s="656"/>
      <c r="J53" s="285"/>
      <c r="K53" s="657" t="s">
        <v>157</v>
      </c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7"/>
      <c r="Y53" s="657"/>
      <c r="Z53" s="657"/>
      <c r="AA53" s="657"/>
      <c r="AB53" s="97"/>
      <c r="AC53" s="132"/>
      <c r="AD53" s="391"/>
      <c r="AE53" s="548" t="s">
        <v>66</v>
      </c>
      <c r="AF53" s="549"/>
      <c r="AG53" s="549"/>
      <c r="AH53" s="550"/>
      <c r="AI53" s="1"/>
      <c r="AJ53" s="1"/>
      <c r="AK53" s="138"/>
      <c r="AL53" s="22"/>
      <c r="AM53" s="40"/>
      <c r="AN53" s="2"/>
      <c r="AO53" s="44"/>
      <c r="AP53" s="40"/>
      <c r="AQ53" s="11"/>
      <c r="AR53" s="11"/>
      <c r="AS53" s="2"/>
      <c r="AT53" s="55"/>
      <c r="AU53" s="14"/>
      <c r="AV53" s="72"/>
      <c r="AW53" s="46"/>
      <c r="AX53" s="46"/>
      <c r="AY53" s="46"/>
    </row>
    <row r="54" spans="1:81" s="17" customFormat="1" ht="9.9499999999999993" customHeight="1">
      <c r="A54" s="14"/>
      <c r="B54" s="22"/>
      <c r="C54" s="95"/>
      <c r="D54" s="95"/>
      <c r="E54" s="654"/>
      <c r="F54" s="655"/>
      <c r="G54" s="655"/>
      <c r="H54" s="656"/>
      <c r="I54" s="656"/>
      <c r="J54" s="285"/>
      <c r="K54" s="657"/>
      <c r="L54" s="657"/>
      <c r="M54" s="657"/>
      <c r="N54" s="657"/>
      <c r="O54" s="657"/>
      <c r="P54" s="657"/>
      <c r="Q54" s="657"/>
      <c r="R54" s="657"/>
      <c r="S54" s="657"/>
      <c r="T54" s="657"/>
      <c r="U54" s="657"/>
      <c r="V54" s="657"/>
      <c r="W54" s="657"/>
      <c r="X54" s="657"/>
      <c r="Y54" s="657"/>
      <c r="Z54" s="657"/>
      <c r="AA54" s="657"/>
      <c r="AB54" s="131"/>
      <c r="AC54" s="658" t="s">
        <v>194</v>
      </c>
      <c r="AD54" s="391"/>
      <c r="AE54" s="109"/>
      <c r="AF54" s="109"/>
      <c r="AG54" s="109"/>
      <c r="AH54" s="109"/>
      <c r="AI54" s="1"/>
      <c r="AJ54" s="96"/>
      <c r="AK54" s="138"/>
      <c r="AL54" s="22"/>
      <c r="AM54" s="40"/>
      <c r="AN54" s="40"/>
      <c r="AO54" s="14"/>
      <c r="AP54" s="40"/>
      <c r="AQ54" s="11"/>
      <c r="AR54" s="11"/>
      <c r="AS54" s="2"/>
      <c r="AT54" s="55"/>
      <c r="AU54" s="14"/>
      <c r="AV54" s="72"/>
      <c r="AW54" s="46"/>
      <c r="AX54" s="46"/>
      <c r="AY54" s="46"/>
    </row>
    <row r="55" spans="1:81" s="17" customFormat="1" ht="12" customHeight="1">
      <c r="A55" s="14"/>
      <c r="B55" s="22"/>
      <c r="C55" s="95"/>
      <c r="D55" s="95"/>
      <c r="E55" s="654"/>
      <c r="F55" s="655"/>
      <c r="G55" s="655"/>
      <c r="H55" s="656"/>
      <c r="I55" s="656"/>
      <c r="J55" s="285"/>
      <c r="K55" s="657"/>
      <c r="L55" s="657"/>
      <c r="M55" s="657"/>
      <c r="N55" s="657"/>
      <c r="O55" s="657"/>
      <c r="P55" s="657"/>
      <c r="Q55" s="657"/>
      <c r="R55" s="657"/>
      <c r="S55" s="657"/>
      <c r="T55" s="657"/>
      <c r="U55" s="657"/>
      <c r="V55" s="657"/>
      <c r="W55" s="657"/>
      <c r="X55" s="657"/>
      <c r="Y55" s="657"/>
      <c r="Z55" s="657"/>
      <c r="AA55" s="657"/>
      <c r="AB55" s="131"/>
      <c r="AC55" s="540"/>
      <c r="AD55" s="391"/>
      <c r="AE55" s="300" t="s">
        <v>3</v>
      </c>
      <c r="AF55" s="301" t="s">
        <v>4</v>
      </c>
      <c r="AG55" s="302" t="s">
        <v>1</v>
      </c>
      <c r="AH55" s="303" t="s">
        <v>2</v>
      </c>
      <c r="AI55" s="1"/>
      <c r="AJ55" s="1"/>
      <c r="AK55" s="138"/>
      <c r="AL55" s="22"/>
      <c r="AM55" s="40"/>
      <c r="AN55" s="40"/>
      <c r="AO55" s="14"/>
      <c r="AP55" s="40"/>
      <c r="AQ55" s="11"/>
      <c r="AR55" s="11"/>
      <c r="AS55" s="2"/>
      <c r="AT55" s="55"/>
      <c r="AU55" s="14"/>
      <c r="AV55" s="72"/>
      <c r="AW55" s="46"/>
      <c r="AX55" s="46"/>
      <c r="AY55" s="46"/>
    </row>
    <row r="56" spans="1:81" s="17" customFormat="1" ht="9.9499999999999993" customHeight="1" thickBot="1">
      <c r="A56" s="14"/>
      <c r="B56" s="22"/>
      <c r="C56" s="95"/>
      <c r="D56" s="95"/>
      <c r="E56" s="261"/>
      <c r="F56" s="257"/>
      <c r="G56" s="100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391"/>
      <c r="AE56" s="1"/>
      <c r="AF56" s="1"/>
      <c r="AG56" s="1"/>
      <c r="AH56" s="1"/>
      <c r="AI56" s="1"/>
      <c r="AJ56" s="1"/>
      <c r="AK56" s="1"/>
      <c r="AL56" s="22"/>
      <c r="AM56" s="40"/>
      <c r="AN56" s="40"/>
      <c r="AO56" s="14"/>
      <c r="AP56" s="40"/>
      <c r="AQ56" s="11"/>
      <c r="AR56" s="11"/>
      <c r="AS56" s="2"/>
      <c r="AT56" s="55"/>
      <c r="AU56" s="14"/>
      <c r="AV56" s="72"/>
      <c r="AW56" s="46"/>
      <c r="AX56" s="46"/>
      <c r="AY56" s="46"/>
    </row>
    <row r="57" spans="1:81" s="474" customFormat="1" ht="30" customHeight="1" thickTop="1" thickBot="1">
      <c r="A57" s="453"/>
      <c r="B57" s="454"/>
      <c r="C57" s="455"/>
      <c r="D57" s="456"/>
      <c r="E57" s="457"/>
      <c r="F57" s="675" t="str">
        <f t="shared" ref="F57:F58" si="0">LEFT(K57,3)</f>
        <v>Ide</v>
      </c>
      <c r="G57" s="676"/>
      <c r="H57" s="682">
        <f>'Tâches travaillées'!H112</f>
        <v>7</v>
      </c>
      <c r="I57" s="683"/>
      <c r="J57" s="476"/>
      <c r="K57" s="684" t="str">
        <f>'Tâches travaillées'!K116</f>
        <v>Identifie quelques règles liées à son statut professionnel</v>
      </c>
      <c r="L57" s="685"/>
      <c r="M57" s="685"/>
      <c r="N57" s="685"/>
      <c r="O57" s="685"/>
      <c r="P57" s="685"/>
      <c r="Q57" s="685"/>
      <c r="R57" s="685"/>
      <c r="S57" s="685"/>
      <c r="T57" s="685"/>
      <c r="U57" s="685"/>
      <c r="V57" s="685"/>
      <c r="W57" s="685"/>
      <c r="X57" s="685"/>
      <c r="Y57" s="685"/>
      <c r="Z57" s="685"/>
      <c r="AA57" s="686"/>
      <c r="AB57" s="460"/>
      <c r="AC57" s="451" t="str">
        <f>'Tâches travaillées'!H116</f>
        <v>CT 1</v>
      </c>
      <c r="AD57" s="461"/>
      <c r="AE57" s="665" t="str">
        <f>REPT("g",('Compétences évaluées'!AJ57))</f>
        <v/>
      </c>
      <c r="AF57" s="666"/>
      <c r="AG57" s="666"/>
      <c r="AH57" s="667"/>
      <c r="AI57" s="462"/>
      <c r="AJ57" s="493">
        <f>'Tâches travaillées'!AJ116</f>
        <v>0</v>
      </c>
      <c r="AK57" s="463"/>
      <c r="AL57" s="464"/>
      <c r="AM57" s="465"/>
      <c r="AN57" s="465"/>
      <c r="AO57" s="494"/>
      <c r="AP57" s="465"/>
      <c r="AQ57" s="495">
        <v>10</v>
      </c>
      <c r="AR57" s="465"/>
      <c r="AS57" s="465"/>
      <c r="AT57" s="466"/>
      <c r="AU57" s="453"/>
      <c r="AV57" s="467"/>
      <c r="AW57" s="469"/>
      <c r="AX57" s="468"/>
      <c r="AY57" s="469"/>
      <c r="AZ57" s="470"/>
      <c r="BA57" s="470"/>
      <c r="BB57" s="470"/>
      <c r="BC57" s="471"/>
      <c r="BD57" s="472"/>
      <c r="BE57" s="473"/>
    </row>
    <row r="58" spans="1:81" s="474" customFormat="1" ht="30" customHeight="1" thickTop="1" thickBot="1">
      <c r="A58" s="453"/>
      <c r="B58" s="454"/>
      <c r="C58" s="455"/>
      <c r="D58" s="478"/>
      <c r="E58" s="457"/>
      <c r="F58" s="675" t="str">
        <f t="shared" si="0"/>
        <v>Ide</v>
      </c>
      <c r="G58" s="676"/>
      <c r="H58" s="677">
        <f>'Tâches travaillées'!H118</f>
        <v>8</v>
      </c>
      <c r="I58" s="678"/>
      <c r="J58" s="476"/>
      <c r="K58" s="679" t="str">
        <f>'Tâches travaillées'!K122</f>
        <v>Identifie les personnes et adopte une posture pour apprendre</v>
      </c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1"/>
      <c r="AB58" s="460"/>
      <c r="AC58" s="452" t="str">
        <f>'Tâches travaillées'!H122</f>
        <v>CT 1</v>
      </c>
      <c r="AD58" s="461"/>
      <c r="AE58" s="665" t="str">
        <f>REPT("g",('Compétences évaluées'!AJ58))</f>
        <v/>
      </c>
      <c r="AF58" s="666"/>
      <c r="AG58" s="666"/>
      <c r="AH58" s="667"/>
      <c r="AI58" s="462"/>
      <c r="AJ58" s="493">
        <f>'Tâches travaillées'!AJ122</f>
        <v>0</v>
      </c>
      <c r="AK58" s="463"/>
      <c r="AL58" s="464"/>
      <c r="AM58" s="465"/>
      <c r="AN58" s="465"/>
      <c r="AO58" s="465"/>
      <c r="AP58" s="465"/>
      <c r="AQ58" s="495">
        <v>10</v>
      </c>
      <c r="AR58" s="465"/>
      <c r="AS58" s="465"/>
      <c r="AT58" s="466"/>
      <c r="AU58" s="453"/>
      <c r="AV58" s="467"/>
      <c r="AW58" s="467"/>
      <c r="AX58" s="467"/>
      <c r="AY58" s="467"/>
      <c r="AZ58" s="470"/>
      <c r="BA58" s="470"/>
      <c r="BB58" s="470"/>
      <c r="BC58" s="471"/>
      <c r="BD58" s="472"/>
      <c r="BE58" s="473"/>
    </row>
    <row r="59" spans="1:81" s="17" customFormat="1" ht="20.100000000000001" customHeight="1" thickTop="1">
      <c r="A59" s="14"/>
      <c r="B59" s="22"/>
      <c r="C59" s="40"/>
      <c r="D59" s="40"/>
      <c r="E59" s="245"/>
      <c r="F59" s="109"/>
      <c r="G59" s="109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2"/>
      <c r="AD59" s="391"/>
      <c r="AE59" s="279"/>
      <c r="AF59" s="279"/>
      <c r="AG59" s="279"/>
      <c r="AH59" s="279"/>
      <c r="AI59" s="73"/>
      <c r="AJ59" s="280"/>
      <c r="AK59" s="1"/>
      <c r="AL59" s="74"/>
      <c r="AM59" s="2"/>
      <c r="AN59" s="40"/>
      <c r="AO59" s="40"/>
      <c r="AP59" s="2"/>
      <c r="AQ59" s="2"/>
      <c r="AR59" s="2"/>
      <c r="AS59" s="2"/>
      <c r="AT59" s="23"/>
      <c r="AU59" s="14"/>
      <c r="AV59" s="75"/>
      <c r="AW59" s="75"/>
      <c r="AX59" s="69"/>
      <c r="AY59" s="69"/>
      <c r="AZ59" s="69"/>
      <c r="BA59" s="69"/>
      <c r="BB59" s="69"/>
      <c r="BC59" s="70"/>
      <c r="BD59" s="98"/>
      <c r="BE59" s="99"/>
    </row>
    <row r="60" spans="1:81" s="17" customFormat="1" ht="9.9499999999999993" customHeight="1">
      <c r="A60" s="14"/>
      <c r="B60" s="22"/>
      <c r="C60" s="40"/>
      <c r="D60" s="76"/>
      <c r="E60" s="264"/>
      <c r="F60" s="247"/>
      <c r="G60" s="77"/>
      <c r="H60" s="78"/>
      <c r="I60" s="79"/>
      <c r="J60" s="79"/>
      <c r="K60" s="79"/>
      <c r="L60" s="79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1"/>
      <c r="AE60" s="9"/>
      <c r="AF60" s="9"/>
      <c r="AG60" s="9"/>
      <c r="AH60" s="9"/>
      <c r="AI60" s="82"/>
      <c r="AJ60" s="10"/>
      <c r="AK60" s="83"/>
      <c r="AL60" s="84"/>
      <c r="AM60" s="2"/>
      <c r="AN60" s="2"/>
      <c r="AO60" s="2"/>
      <c r="AP60" s="2"/>
      <c r="AQ60" s="2"/>
      <c r="AR60" s="2"/>
      <c r="AS60" s="2"/>
      <c r="AT60" s="55"/>
      <c r="AU60" s="14"/>
      <c r="AV60" s="75"/>
      <c r="AW60" s="75"/>
      <c r="AX60" s="69"/>
      <c r="AY60" s="69"/>
      <c r="AZ60" s="69"/>
      <c r="BA60" s="69"/>
      <c r="BB60" s="69"/>
      <c r="BC60" s="70"/>
      <c r="BD60" s="98"/>
      <c r="BE60" s="99"/>
    </row>
    <row r="61" spans="1:81" s="40" customFormat="1" ht="48" customHeight="1">
      <c r="B61" s="22"/>
      <c r="D61" s="51"/>
      <c r="E61" s="52"/>
      <c r="G61" s="2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56"/>
      <c r="X61" s="56"/>
      <c r="Y61" s="218"/>
      <c r="Z61" s="394"/>
      <c r="AA61" s="394"/>
      <c r="AB61" s="394"/>
      <c r="AC61" s="394"/>
      <c r="AD61" s="394"/>
      <c r="AE61" s="394"/>
      <c r="AF61" s="394"/>
      <c r="AG61" s="394"/>
      <c r="AH61" s="394"/>
      <c r="AI61" s="53"/>
      <c r="AJ61" s="54"/>
      <c r="AK61" s="2"/>
      <c r="AL61" s="48"/>
      <c r="AM61" s="2"/>
      <c r="AN61" s="2"/>
      <c r="AO61" s="2"/>
      <c r="AP61" s="2"/>
      <c r="AQ61" s="2"/>
      <c r="AR61" s="2"/>
      <c r="AS61" s="2"/>
      <c r="AT61" s="23"/>
      <c r="AU61" s="14"/>
      <c r="AV61" s="75"/>
      <c r="AW61" s="75"/>
      <c r="AX61" s="75"/>
      <c r="AY61" s="75"/>
      <c r="AZ61" s="75"/>
      <c r="BA61" s="75"/>
      <c r="BB61" s="75"/>
      <c r="BC61" s="8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</row>
    <row r="62" spans="1:81" ht="20.100000000000001" customHeight="1">
      <c r="B62" s="22"/>
      <c r="C62" s="40"/>
      <c r="D62" s="49"/>
      <c r="E62" s="546">
        <v>5</v>
      </c>
      <c r="F62" s="47"/>
      <c r="G62" s="547" t="s">
        <v>107</v>
      </c>
      <c r="H62" s="547"/>
      <c r="I62" s="547"/>
      <c r="J62" s="547"/>
      <c r="K62" s="547"/>
      <c r="L62" s="547"/>
      <c r="M62" s="547"/>
      <c r="N62" s="547"/>
      <c r="O62" s="547"/>
      <c r="P62" s="547"/>
      <c r="Q62" s="547"/>
      <c r="R62" s="547"/>
      <c r="S62" s="547"/>
      <c r="T62" s="547"/>
      <c r="U62" s="547"/>
      <c r="V62" s="547"/>
      <c r="W62" s="547"/>
      <c r="X62" s="547"/>
      <c r="Y62" s="547"/>
      <c r="Z62" s="547"/>
      <c r="AA62" s="547"/>
      <c r="AB62" s="547"/>
      <c r="AC62" s="547"/>
      <c r="AD62" s="547"/>
      <c r="AE62" s="547"/>
      <c r="AF62" s="547"/>
      <c r="AG62" s="547"/>
      <c r="AH62" s="547"/>
      <c r="AI62" s="547"/>
      <c r="AJ62" s="547"/>
      <c r="AK62" s="547"/>
      <c r="AL62" s="48"/>
      <c r="AM62" s="2"/>
      <c r="AN62" s="2"/>
      <c r="AO62" s="2"/>
      <c r="AP62" s="2"/>
      <c r="AQ62" s="2"/>
      <c r="AR62" s="2"/>
      <c r="AS62" s="2"/>
      <c r="AT62" s="55"/>
      <c r="AV62" s="75"/>
      <c r="AW62" s="75"/>
      <c r="AX62" s="69"/>
      <c r="AY62" s="69"/>
      <c r="AZ62" s="69"/>
      <c r="BA62" s="69"/>
      <c r="BB62" s="69"/>
      <c r="BC62" s="70"/>
    </row>
    <row r="63" spans="1:81" ht="20.100000000000001" customHeight="1">
      <c r="B63" s="22"/>
      <c r="C63" s="40"/>
      <c r="D63" s="49"/>
      <c r="E63" s="546"/>
      <c r="F63" s="47"/>
      <c r="G63" s="547"/>
      <c r="H63" s="547"/>
      <c r="I63" s="547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48"/>
      <c r="AM63" s="2"/>
      <c r="AN63" s="2"/>
      <c r="AO63" s="2"/>
      <c r="AP63" s="2"/>
      <c r="AQ63" s="2"/>
      <c r="AR63" s="2"/>
      <c r="AS63" s="2"/>
      <c r="AT63" s="55"/>
      <c r="AV63" s="75"/>
      <c r="AW63" s="75"/>
      <c r="AX63" s="69"/>
      <c r="AY63" s="69"/>
      <c r="AZ63" s="69"/>
      <c r="BA63" s="69"/>
      <c r="BB63" s="69"/>
      <c r="BC63" s="70"/>
    </row>
    <row r="64" spans="1:81" s="40" customFormat="1" ht="20.100000000000001" customHeight="1">
      <c r="B64" s="22"/>
      <c r="D64" s="51"/>
      <c r="E64" s="52"/>
      <c r="G64" s="2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56"/>
      <c r="X64" s="56"/>
      <c r="Y64" s="218"/>
      <c r="Z64" s="394"/>
      <c r="AA64" s="394"/>
      <c r="AB64" s="394"/>
      <c r="AC64" s="394"/>
      <c r="AD64" s="394"/>
      <c r="AE64" s="394"/>
      <c r="AF64" s="394"/>
      <c r="AG64" s="394"/>
      <c r="AH64" s="394"/>
      <c r="AI64" s="53"/>
      <c r="AJ64" s="54"/>
      <c r="AK64" s="2"/>
      <c r="AL64" s="48"/>
      <c r="AM64" s="2"/>
      <c r="AN64" s="2"/>
      <c r="AO64" s="2"/>
      <c r="AP64" s="2"/>
      <c r="AQ64" s="2"/>
      <c r="AR64" s="2"/>
      <c r="AS64" s="2"/>
      <c r="AT64" s="23"/>
      <c r="AV64" s="75"/>
      <c r="AW64" s="75"/>
      <c r="AX64" s="75"/>
      <c r="AY64" s="75"/>
      <c r="AZ64" s="75"/>
      <c r="BA64" s="75"/>
      <c r="BB64" s="75"/>
      <c r="BC64" s="8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</row>
    <row r="65" spans="2:84" s="40" customFormat="1" ht="215.1" customHeight="1">
      <c r="B65" s="22"/>
      <c r="D65" s="51"/>
      <c r="E65" s="703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704"/>
      <c r="Z65" s="704"/>
      <c r="AA65" s="704"/>
      <c r="AB65" s="704"/>
      <c r="AC65" s="704"/>
      <c r="AD65" s="704"/>
      <c r="AE65" s="704"/>
      <c r="AF65" s="704"/>
      <c r="AG65" s="704"/>
      <c r="AH65" s="704"/>
      <c r="AI65" s="704"/>
      <c r="AJ65" s="704"/>
      <c r="AK65" s="705"/>
      <c r="AL65" s="48"/>
      <c r="AM65" s="2"/>
      <c r="AN65" s="2"/>
      <c r="AO65" s="2"/>
      <c r="AP65" s="2"/>
      <c r="AQ65" s="2"/>
      <c r="AR65" s="2"/>
      <c r="AS65" s="2"/>
      <c r="AT65" s="23"/>
      <c r="AV65" s="75"/>
      <c r="AW65" s="75"/>
      <c r="AX65" s="328"/>
      <c r="AY65" s="75"/>
      <c r="AZ65" s="75"/>
      <c r="BA65" s="75"/>
      <c r="BB65" s="75"/>
      <c r="BC65" s="8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</row>
    <row r="66" spans="2:84" s="40" customFormat="1" ht="30" customHeight="1">
      <c r="B66" s="22"/>
      <c r="D66" s="51"/>
      <c r="E66" s="52"/>
      <c r="G66" s="2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56"/>
      <c r="X66" s="56"/>
      <c r="Y66" s="218"/>
      <c r="Z66" s="394"/>
      <c r="AA66" s="394"/>
      <c r="AB66" s="394"/>
      <c r="AC66" s="394"/>
      <c r="AD66" s="394"/>
      <c r="AE66" s="394"/>
      <c r="AF66" s="394"/>
      <c r="AG66" s="394"/>
      <c r="AH66" s="394"/>
      <c r="AI66" s="53"/>
      <c r="AJ66" s="54"/>
      <c r="AK66" s="2"/>
      <c r="AL66" s="48"/>
      <c r="AM66" s="2"/>
      <c r="AN66" s="2"/>
      <c r="AO66" s="2"/>
      <c r="AP66" s="2"/>
      <c r="AQ66" s="2"/>
      <c r="AR66" s="2"/>
      <c r="AS66" s="2"/>
      <c r="AT66" s="23"/>
      <c r="AV66" s="75"/>
      <c r="AW66" s="75"/>
      <c r="AX66" s="75"/>
      <c r="AY66" s="75"/>
      <c r="AZ66" s="75"/>
      <c r="BA66" s="75"/>
      <c r="BB66" s="75"/>
      <c r="BC66" s="8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</row>
    <row r="67" spans="2:84" ht="39.950000000000003" customHeight="1">
      <c r="B67" s="22"/>
      <c r="C67" s="40"/>
      <c r="D67" s="40"/>
      <c r="E67" s="619" t="s">
        <v>114</v>
      </c>
      <c r="F67" s="620"/>
      <c r="G67" s="620"/>
      <c r="H67" s="621"/>
      <c r="I67" s="585">
        <v>44337</v>
      </c>
      <c r="J67" s="586"/>
      <c r="K67" s="586"/>
      <c r="L67" s="586"/>
      <c r="M67" s="586"/>
      <c r="N67" s="586"/>
      <c r="O67" s="587"/>
      <c r="R67" s="184"/>
      <c r="S67" s="185"/>
      <c r="T67" s="185"/>
      <c r="U67" s="185"/>
      <c r="V67" s="321"/>
      <c r="W67" s="40"/>
      <c r="X67" s="40"/>
      <c r="Y67" s="659" t="s">
        <v>115</v>
      </c>
      <c r="Z67" s="660"/>
      <c r="AA67" s="660"/>
      <c r="AB67" s="660"/>
      <c r="AC67" s="660"/>
      <c r="AD67" s="661"/>
      <c r="AE67" s="662" t="str">
        <f>'Tâches travaillées'!K29</f>
        <v>?</v>
      </c>
      <c r="AF67" s="663"/>
      <c r="AG67" s="663"/>
      <c r="AH67" s="663"/>
      <c r="AI67" s="663"/>
      <c r="AJ67" s="663"/>
      <c r="AK67" s="664"/>
      <c r="AL67" s="2"/>
      <c r="AM67" s="2"/>
      <c r="AN67" s="2"/>
      <c r="AO67" s="2"/>
      <c r="AP67" s="2"/>
      <c r="AQ67" s="2"/>
      <c r="AR67" s="2"/>
      <c r="AS67" s="2"/>
      <c r="AT67" s="55"/>
      <c r="AV67" s="46"/>
      <c r="AW67" s="46"/>
      <c r="AX67" s="225"/>
      <c r="AY67" s="46"/>
      <c r="AZ67" s="46"/>
      <c r="CD67" s="17"/>
      <c r="CE67" s="17"/>
      <c r="CF67" s="17"/>
    </row>
    <row r="68" spans="2:84" ht="20.100000000000001" customHeight="1">
      <c r="B68" s="22"/>
      <c r="C68" s="40"/>
      <c r="D68" s="40"/>
      <c r="E68" s="172"/>
      <c r="F68" s="172"/>
      <c r="G68" s="172"/>
      <c r="H68" s="333"/>
      <c r="I68" s="333"/>
      <c r="J68" s="333"/>
      <c r="K68" s="333"/>
      <c r="L68" s="336"/>
      <c r="M68" s="337"/>
      <c r="N68" s="333"/>
      <c r="O68" s="40"/>
      <c r="P68" s="40"/>
      <c r="Q68" s="55"/>
      <c r="R68" s="39"/>
      <c r="S68" s="40"/>
      <c r="T68" s="40"/>
      <c r="U68" s="40"/>
      <c r="V68" s="334"/>
      <c r="W68" s="40"/>
      <c r="X68" s="40"/>
      <c r="Y68" s="348"/>
      <c r="Z68" s="349"/>
      <c r="AA68" s="349"/>
      <c r="AB68" s="349"/>
      <c r="AC68" s="349"/>
      <c r="AD68" s="349"/>
      <c r="AE68" s="394"/>
      <c r="AF68" s="394"/>
      <c r="AG68" s="394"/>
      <c r="AH68" s="394"/>
      <c r="AI68" s="181"/>
      <c r="AJ68" s="94"/>
      <c r="AK68" s="94"/>
      <c r="AL68" s="2"/>
      <c r="AM68" s="2"/>
      <c r="AN68" s="2"/>
      <c r="AO68" s="2"/>
      <c r="AP68" s="2"/>
      <c r="AQ68" s="2"/>
      <c r="AR68" s="2"/>
      <c r="AS68" s="2"/>
      <c r="AT68" s="55"/>
      <c r="AV68" s="46"/>
      <c r="AW68" s="46"/>
      <c r="AX68" s="225"/>
      <c r="AY68" s="46"/>
      <c r="AZ68" s="46"/>
      <c r="CD68" s="17"/>
      <c r="CE68" s="17"/>
      <c r="CF68" s="17"/>
    </row>
    <row r="69" spans="2:84" s="40" customFormat="1" ht="39.950000000000003" customHeight="1">
      <c r="B69" s="22"/>
      <c r="D69" s="51"/>
      <c r="E69" s="52"/>
      <c r="G69" s="2"/>
      <c r="H69" s="213"/>
      <c r="I69" s="213"/>
      <c r="J69" s="213"/>
      <c r="K69" s="213"/>
      <c r="L69" s="213"/>
      <c r="M69" s="329"/>
      <c r="N69" s="213"/>
      <c r="O69" s="213"/>
      <c r="Q69" s="55"/>
      <c r="R69" s="322"/>
      <c r="S69" s="56"/>
      <c r="T69" s="56"/>
      <c r="U69" s="218"/>
      <c r="V69" s="323"/>
      <c r="W69" s="56"/>
      <c r="X69" s="56"/>
      <c r="Y69" s="659" t="s">
        <v>92</v>
      </c>
      <c r="Z69" s="660"/>
      <c r="AA69" s="660"/>
      <c r="AB69" s="660"/>
      <c r="AC69" s="660"/>
      <c r="AD69" s="661"/>
      <c r="AE69" s="662" t="str">
        <f>'Tâches travaillées'!K36</f>
        <v>?</v>
      </c>
      <c r="AF69" s="663"/>
      <c r="AG69" s="663"/>
      <c r="AH69" s="663"/>
      <c r="AI69" s="663"/>
      <c r="AJ69" s="663"/>
      <c r="AK69" s="664"/>
      <c r="AL69" s="48"/>
      <c r="AM69" s="2"/>
      <c r="AN69" s="2"/>
      <c r="AO69" s="2"/>
      <c r="AP69" s="2"/>
      <c r="AQ69" s="2"/>
      <c r="AR69" s="2"/>
      <c r="AS69" s="2"/>
      <c r="AT69" s="55"/>
      <c r="AV69" s="75"/>
      <c r="AW69" s="75"/>
      <c r="AX69" s="75"/>
      <c r="AY69" s="75"/>
      <c r="AZ69" s="75"/>
      <c r="BA69" s="75"/>
      <c r="BB69" s="75"/>
      <c r="BC69" s="8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</row>
    <row r="70" spans="2:84" ht="9.9499999999999993" customHeight="1">
      <c r="B70" s="22"/>
      <c r="C70" s="40"/>
      <c r="D70" s="51"/>
      <c r="E70" s="52"/>
      <c r="F70" s="40"/>
      <c r="G70" s="2"/>
      <c r="H70" s="68"/>
      <c r="I70" s="68"/>
      <c r="J70" s="68"/>
      <c r="K70" s="68"/>
      <c r="L70" s="68"/>
      <c r="M70" s="338"/>
      <c r="N70" s="331"/>
      <c r="O70" s="331"/>
      <c r="P70" s="193"/>
      <c r="Q70" s="327"/>
      <c r="R70" s="324"/>
      <c r="S70" s="56"/>
      <c r="T70" s="56"/>
      <c r="U70" s="56"/>
      <c r="V70" s="325"/>
      <c r="W70" s="56"/>
      <c r="X70" s="56"/>
      <c r="Y70" s="56"/>
      <c r="Z70" s="67"/>
      <c r="AA70" s="67"/>
      <c r="AB70" s="67"/>
      <c r="AC70" s="67"/>
      <c r="AD70" s="67"/>
      <c r="AE70" s="67"/>
      <c r="AF70" s="67"/>
      <c r="AG70" s="67"/>
      <c r="AH70" s="67"/>
      <c r="AI70" s="53"/>
      <c r="AJ70" s="54"/>
      <c r="AK70" s="2"/>
      <c r="AL70" s="48"/>
      <c r="AM70" s="2"/>
      <c r="AN70" s="2"/>
      <c r="AO70" s="2"/>
      <c r="AP70" s="2"/>
      <c r="AQ70" s="2"/>
      <c r="AR70" s="2"/>
      <c r="AS70" s="2"/>
      <c r="AT70" s="55"/>
      <c r="AV70" s="75"/>
      <c r="AW70" s="75"/>
      <c r="AX70" s="69"/>
      <c r="AY70" s="69"/>
      <c r="AZ70" s="69"/>
      <c r="BA70" s="69"/>
      <c r="BB70" s="69"/>
      <c r="BC70" s="70"/>
    </row>
    <row r="71" spans="2:84" ht="50.1" customHeight="1">
      <c r="B71" s="22"/>
      <c r="C71" s="40"/>
      <c r="D71" s="51"/>
      <c r="E71" s="52"/>
      <c r="F71" s="40"/>
      <c r="G71" s="2"/>
      <c r="H71" s="213"/>
      <c r="I71" s="213"/>
      <c r="J71" s="213"/>
      <c r="K71" s="213"/>
      <c r="L71" s="213"/>
      <c r="M71" s="213"/>
      <c r="N71" s="213"/>
      <c r="O71" s="213"/>
      <c r="R71" s="322"/>
      <c r="S71" s="56"/>
      <c r="T71" s="56"/>
      <c r="U71" s="56"/>
      <c r="V71" s="32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3"/>
      <c r="AJ71" s="54"/>
      <c r="AK71" s="2"/>
      <c r="AL71" s="48"/>
      <c r="AM71" s="2"/>
      <c r="AN71" s="2"/>
      <c r="AO71" s="2"/>
      <c r="AP71" s="2"/>
      <c r="AQ71" s="2"/>
      <c r="AR71" s="2"/>
      <c r="AS71" s="2"/>
      <c r="AT71" s="55"/>
      <c r="AV71" s="75"/>
      <c r="AW71" s="75"/>
      <c r="AX71" s="69"/>
      <c r="AY71" s="69"/>
      <c r="AZ71" s="69"/>
      <c r="BA71" s="69"/>
      <c r="BB71" s="69"/>
      <c r="BC71" s="70"/>
    </row>
    <row r="72" spans="2:84" ht="39" customHeight="1">
      <c r="B72" s="22"/>
      <c r="C72" s="40"/>
      <c r="D72" s="41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R72" s="192"/>
      <c r="S72" s="193"/>
      <c r="T72" s="193"/>
      <c r="U72" s="193"/>
      <c r="V72" s="327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2"/>
      <c r="AO72" s="2"/>
      <c r="AP72" s="40"/>
      <c r="AQ72" s="40"/>
      <c r="AR72" s="40"/>
      <c r="AS72" s="40"/>
      <c r="AT72" s="23"/>
      <c r="AV72" s="46"/>
      <c r="AW72" s="46"/>
    </row>
    <row r="73" spans="2:84" s="26" customFormat="1" ht="15" customHeight="1">
      <c r="B73" s="58"/>
      <c r="C73" s="85"/>
      <c r="D73" s="105"/>
      <c r="E73" s="85"/>
      <c r="F73" s="115"/>
      <c r="G73" s="2"/>
      <c r="H73" s="700"/>
      <c r="I73" s="700"/>
      <c r="J73" s="700"/>
      <c r="K73" s="700"/>
      <c r="L73" s="700"/>
      <c r="M73" s="700"/>
      <c r="N73" s="700"/>
      <c r="O73" s="700"/>
      <c r="P73" s="700"/>
      <c r="Q73" s="700"/>
      <c r="R73" s="700"/>
      <c r="S73" s="700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7"/>
      <c r="AN73" s="2"/>
      <c r="AO73" s="2"/>
      <c r="AP73" s="2"/>
      <c r="AQ73" s="2"/>
      <c r="AR73" s="2"/>
      <c r="AS73" s="115"/>
      <c r="AT73" s="59"/>
      <c r="AV73" s="46"/>
      <c r="AW73" s="46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</row>
    <row r="74" spans="2:84" ht="9.9499999999999993" customHeight="1">
      <c r="B74" s="22"/>
      <c r="C74" s="103"/>
      <c r="D74" s="41"/>
      <c r="E74" s="40"/>
      <c r="F74" s="11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18"/>
      <c r="AT74" s="60"/>
      <c r="AV74" s="46"/>
      <c r="AW74" s="46"/>
    </row>
    <row r="75" spans="2:84" ht="9.9499999999999993" customHeight="1">
      <c r="B75" s="22"/>
      <c r="C75" s="103"/>
      <c r="D75" s="119"/>
      <c r="E75" s="103"/>
      <c r="F75" s="118"/>
      <c r="G75" s="118"/>
      <c r="H75" s="120"/>
      <c r="I75" s="120"/>
      <c r="J75" s="120"/>
      <c r="K75" s="120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20"/>
      <c r="Y75" s="120"/>
      <c r="Z75" s="120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21"/>
      <c r="AM75" s="121"/>
      <c r="AN75" s="40"/>
      <c r="AO75" s="40"/>
      <c r="AP75" s="121"/>
      <c r="AQ75" s="118"/>
      <c r="AR75" s="118"/>
      <c r="AS75" s="118"/>
      <c r="AT75" s="60"/>
      <c r="AV75" s="46"/>
      <c r="AW75" s="46"/>
    </row>
    <row r="76" spans="2:84" ht="24.95" customHeight="1">
      <c r="B76" s="22"/>
      <c r="C76" s="40"/>
      <c r="D76" s="41"/>
      <c r="E76" s="40"/>
      <c r="F76" s="118"/>
      <c r="G76" s="118"/>
      <c r="H76" s="120"/>
      <c r="I76" s="120"/>
      <c r="J76" s="120"/>
      <c r="K76" s="120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20"/>
      <c r="Y76" s="120"/>
      <c r="Z76" s="120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21"/>
      <c r="AM76" s="121"/>
      <c r="AN76" s="40"/>
      <c r="AO76" s="40"/>
      <c r="AP76" s="121"/>
      <c r="AQ76" s="118"/>
      <c r="AR76" s="118"/>
      <c r="AS76" s="118"/>
      <c r="AT76" s="60"/>
      <c r="AV76" s="46"/>
      <c r="AW76" s="46"/>
    </row>
    <row r="77" spans="2:84" ht="15" customHeight="1">
      <c r="B77" s="61"/>
      <c r="C77" s="62"/>
      <c r="D77" s="212"/>
      <c r="E77" s="62"/>
      <c r="F77" s="62"/>
      <c r="G77" s="615" t="str">
        <f>'Donnees Gen.'!R3</f>
        <v xml:space="preserve">Conception Thierry GÉRARD IEN-ET STI Design &amp; Métiers d'art  - Adaptation Didier Ramstein IEN STI - Version 1 • Avril 2021    </v>
      </c>
      <c r="H77" s="615"/>
      <c r="I77" s="615"/>
      <c r="J77" s="615"/>
      <c r="K77" s="615"/>
      <c r="L77" s="615"/>
      <c r="M77" s="615"/>
      <c r="N77" s="615"/>
      <c r="O77" s="615"/>
      <c r="P77" s="615"/>
      <c r="Q77" s="615"/>
      <c r="R77" s="615"/>
      <c r="S77" s="615"/>
      <c r="T77" s="615"/>
      <c r="U77" s="615"/>
      <c r="V77" s="615"/>
      <c r="W77" s="615"/>
      <c r="X77" s="615"/>
      <c r="Y77" s="615"/>
      <c r="Z77" s="615"/>
      <c r="AA77" s="615"/>
      <c r="AB77" s="615"/>
      <c r="AC77" s="615"/>
      <c r="AD77" s="615"/>
      <c r="AE77" s="615"/>
      <c r="AF77" s="615"/>
      <c r="AG77" s="615"/>
      <c r="AH77" s="615"/>
      <c r="AI77" s="615"/>
      <c r="AJ77" s="63"/>
      <c r="AK77" s="63"/>
      <c r="AL77" s="63"/>
      <c r="AM77" s="345"/>
      <c r="AN77" s="193"/>
      <c r="AO77" s="193"/>
      <c r="AP77" s="345"/>
      <c r="AQ77" s="62"/>
      <c r="AR77" s="62"/>
      <c r="AS77" s="62"/>
      <c r="AT77" s="64"/>
      <c r="AV77" s="46"/>
      <c r="AW77" s="46"/>
    </row>
    <row r="78" spans="2:84">
      <c r="AN78" s="40"/>
      <c r="AO78" s="40"/>
      <c r="AV78" s="46"/>
      <c r="AW78" s="46"/>
    </row>
    <row r="79" spans="2:84">
      <c r="AN79" s="2"/>
      <c r="AO79" s="2"/>
      <c r="AV79" s="46"/>
      <c r="AW79" s="46"/>
    </row>
    <row r="80" spans="2:84">
      <c r="AN80" s="2"/>
      <c r="AO80" s="2"/>
      <c r="AV80" s="46"/>
      <c r="AW80" s="46"/>
    </row>
    <row r="81" spans="40:49">
      <c r="AN81" s="2"/>
      <c r="AO81" s="2"/>
      <c r="AV81" s="46"/>
      <c r="AW81" s="46"/>
    </row>
    <row r="82" spans="40:49">
      <c r="AN82" s="2"/>
      <c r="AO82" s="2"/>
      <c r="AV82" s="46"/>
      <c r="AW82" s="46"/>
    </row>
    <row r="83" spans="40:49">
      <c r="AN83" s="2"/>
      <c r="AO83" s="2"/>
      <c r="AV83" s="46"/>
      <c r="AW83" s="46"/>
    </row>
    <row r="84" spans="40:49">
      <c r="AN84" s="2"/>
      <c r="AO84" s="2"/>
      <c r="AV84" s="46"/>
      <c r="AW84" s="46"/>
    </row>
    <row r="85" spans="40:49">
      <c r="AN85" s="2"/>
      <c r="AO85" s="2"/>
      <c r="AV85" s="46"/>
      <c r="AW85" s="46"/>
    </row>
    <row r="86" spans="40:49">
      <c r="AN86" s="2"/>
      <c r="AO86" s="2"/>
      <c r="AV86" s="46"/>
      <c r="AW86" s="46"/>
    </row>
    <row r="87" spans="40:49">
      <c r="AN87" s="2"/>
      <c r="AO87" s="2"/>
    </row>
    <row r="88" spans="40:49">
      <c r="AN88" s="2"/>
      <c r="AO88" s="2"/>
    </row>
    <row r="89" spans="40:49">
      <c r="AN89" s="2"/>
      <c r="AO89" s="2"/>
    </row>
    <row r="90" spans="40:49">
      <c r="AN90" s="2"/>
      <c r="AO90" s="2"/>
    </row>
    <row r="91" spans="40:49">
      <c r="AN91" s="2"/>
      <c r="AO91" s="2"/>
    </row>
    <row r="92" spans="40:49">
      <c r="AN92" s="2"/>
      <c r="AO92" s="2"/>
    </row>
    <row r="93" spans="40:49">
      <c r="AN93" s="2"/>
      <c r="AO93" s="2"/>
    </row>
    <row r="94" spans="40:49">
      <c r="AN94" s="2"/>
      <c r="AO94" s="2"/>
    </row>
    <row r="95" spans="40:49">
      <c r="AN95" s="2"/>
      <c r="AO95" s="2"/>
    </row>
    <row r="96" spans="40:49">
      <c r="AN96" s="2"/>
      <c r="AO96" s="2"/>
    </row>
    <row r="97" spans="40:41">
      <c r="AN97" s="2"/>
      <c r="AO97" s="2"/>
    </row>
    <row r="98" spans="40:41">
      <c r="AN98" s="2"/>
      <c r="AO98" s="2"/>
    </row>
    <row r="99" spans="40:41">
      <c r="AN99" s="2"/>
      <c r="AO99" s="2"/>
    </row>
    <row r="100" spans="40:41">
      <c r="AN100" s="2"/>
      <c r="AO100" s="2"/>
    </row>
    <row r="101" spans="40:41">
      <c r="AN101" s="2"/>
      <c r="AO101" s="2"/>
    </row>
    <row r="102" spans="40:41">
      <c r="AN102" s="2"/>
      <c r="AO102" s="2"/>
    </row>
    <row r="103" spans="40:41">
      <c r="AN103" s="2"/>
      <c r="AO103" s="2"/>
    </row>
    <row r="104" spans="40:41">
      <c r="AN104" s="2"/>
      <c r="AO104" s="2"/>
    </row>
    <row r="105" spans="40:41">
      <c r="AN105" s="2"/>
      <c r="AO105" s="2"/>
    </row>
    <row r="106" spans="40:41">
      <c r="AN106" s="2"/>
      <c r="AO106" s="2"/>
    </row>
    <row r="107" spans="40:41">
      <c r="AN107" s="2"/>
      <c r="AO107" s="2"/>
    </row>
    <row r="108" spans="40:41">
      <c r="AN108" s="2"/>
      <c r="AO108" s="2"/>
    </row>
    <row r="109" spans="40:41">
      <c r="AN109" s="2"/>
      <c r="AO109" s="2"/>
    </row>
    <row r="110" spans="40:41">
      <c r="AN110" s="2"/>
      <c r="AO110" s="2"/>
    </row>
    <row r="111" spans="40:41">
      <c r="AN111" s="2"/>
      <c r="AO111" s="2"/>
    </row>
    <row r="112" spans="40:41">
      <c r="AN112" s="2"/>
      <c r="AO112" s="2"/>
    </row>
    <row r="113" spans="40:41">
      <c r="AN113" s="2"/>
      <c r="AO113" s="2"/>
    </row>
    <row r="114" spans="40:41">
      <c r="AN114" s="2"/>
      <c r="AO114" s="2"/>
    </row>
    <row r="115" spans="40:41">
      <c r="AN115" s="2"/>
      <c r="AO115" s="2"/>
    </row>
    <row r="116" spans="40:41">
      <c r="AN116" s="2"/>
      <c r="AO116" s="2"/>
    </row>
    <row r="117" spans="40:41">
      <c r="AN117" s="2"/>
      <c r="AO117" s="2"/>
    </row>
    <row r="118" spans="40:41">
      <c r="AN118" s="2"/>
      <c r="AO118" s="2"/>
    </row>
    <row r="119" spans="40:41">
      <c r="AN119" s="2"/>
      <c r="AO119" s="2"/>
    </row>
    <row r="120" spans="40:41">
      <c r="AN120" s="2"/>
      <c r="AO120" s="2"/>
    </row>
    <row r="121" spans="40:41">
      <c r="AN121" s="40"/>
      <c r="AO121" s="40"/>
    </row>
    <row r="122" spans="40:41">
      <c r="AN122" s="2"/>
      <c r="AO122" s="2"/>
    </row>
    <row r="123" spans="40:41">
      <c r="AN123" s="2"/>
      <c r="AO123" s="2"/>
    </row>
    <row r="124" spans="40:41">
      <c r="AN124" s="121"/>
      <c r="AO124" s="121"/>
    </row>
    <row r="125" spans="40:41">
      <c r="AN125" s="121"/>
      <c r="AO125" s="121"/>
    </row>
    <row r="126" spans="40:41">
      <c r="AN126" s="62"/>
      <c r="AO126" s="62"/>
    </row>
    <row r="1047955" spans="5:5" s="14" customFormat="1">
      <c r="E1047955" s="65"/>
    </row>
  </sheetData>
  <sheetProtection selectLockedCells="1"/>
  <mergeCells count="84">
    <mergeCell ref="AI17:AJ17"/>
    <mergeCell ref="E26:E27"/>
    <mergeCell ref="C34:D34"/>
    <mergeCell ref="H35:I37"/>
    <mergeCell ref="K35:AA37"/>
    <mergeCell ref="AE35:AH35"/>
    <mergeCell ref="AC36:AC37"/>
    <mergeCell ref="G26:R27"/>
    <mergeCell ref="K19:R19"/>
    <mergeCell ref="H21:L21"/>
    <mergeCell ref="M21:U21"/>
    <mergeCell ref="X21:Y21"/>
    <mergeCell ref="Z21:AA21"/>
    <mergeCell ref="H23:K23"/>
    <mergeCell ref="L23:U23"/>
    <mergeCell ref="H24:K24"/>
    <mergeCell ref="H15:T15"/>
    <mergeCell ref="H17:J17"/>
    <mergeCell ref="K17:R17"/>
    <mergeCell ref="T17:W17"/>
    <mergeCell ref="X17:Z17"/>
    <mergeCell ref="E12:E13"/>
    <mergeCell ref="G12:AK13"/>
    <mergeCell ref="G3:AP3"/>
    <mergeCell ref="B7:E7"/>
    <mergeCell ref="H7:U7"/>
    <mergeCell ref="Y7:AH7"/>
    <mergeCell ref="G8:N8"/>
    <mergeCell ref="H73:S73"/>
    <mergeCell ref="G77:AI77"/>
    <mergeCell ref="H33:I33"/>
    <mergeCell ref="E65:AK65"/>
    <mergeCell ref="H47:I47"/>
    <mergeCell ref="K47:AA47"/>
    <mergeCell ref="AE47:AH47"/>
    <mergeCell ref="AE41:AH41"/>
    <mergeCell ref="H39:I39"/>
    <mergeCell ref="K39:AA39"/>
    <mergeCell ref="AE39:AH39"/>
    <mergeCell ref="G62:AK63"/>
    <mergeCell ref="E35:G37"/>
    <mergeCell ref="AE40:AH40"/>
    <mergeCell ref="H41:I41"/>
    <mergeCell ref="H51:I51"/>
    <mergeCell ref="F57:G57"/>
    <mergeCell ref="H57:I57"/>
    <mergeCell ref="K57:AA57"/>
    <mergeCell ref="AE57:AH57"/>
    <mergeCell ref="K42:AA42"/>
    <mergeCell ref="H43:I43"/>
    <mergeCell ref="K43:AA43"/>
    <mergeCell ref="H46:I46"/>
    <mergeCell ref="K46:AA46"/>
    <mergeCell ref="AE46:AH46"/>
    <mergeCell ref="H45:I45"/>
    <mergeCell ref="K45:AA45"/>
    <mergeCell ref="AE45:AH45"/>
    <mergeCell ref="AE43:AH43"/>
    <mergeCell ref="H44:I44"/>
    <mergeCell ref="K44:AA44"/>
    <mergeCell ref="E62:E63"/>
    <mergeCell ref="F58:G58"/>
    <mergeCell ref="H58:I58"/>
    <mergeCell ref="K58:AA58"/>
    <mergeCell ref="AE58:AH58"/>
    <mergeCell ref="AE44:AH44"/>
    <mergeCell ref="H19:J19"/>
    <mergeCell ref="K41:AA41"/>
    <mergeCell ref="H42:I42"/>
    <mergeCell ref="AE42:AH42"/>
    <mergeCell ref="H40:I40"/>
    <mergeCell ref="K40:AA40"/>
    <mergeCell ref="Y69:AD69"/>
    <mergeCell ref="AE67:AK67"/>
    <mergeCell ref="AE69:AK69"/>
    <mergeCell ref="I67:O67"/>
    <mergeCell ref="E67:H67"/>
    <mergeCell ref="Y67:AD67"/>
    <mergeCell ref="C52:D52"/>
    <mergeCell ref="E53:G55"/>
    <mergeCell ref="H53:I55"/>
    <mergeCell ref="K53:AA55"/>
    <mergeCell ref="AE53:AH53"/>
    <mergeCell ref="AC54:AC55"/>
  </mergeCells>
  <conditionalFormatting sqref="BD39 BD50 BD48">
    <cfRule type="cellIs" dxfId="532" priority="4097" operator="between">
      <formula>15</formula>
      <formula>20</formula>
    </cfRule>
    <cfRule type="cellIs" dxfId="531" priority="4098" operator="between">
      <formula>10</formula>
      <formula>14.999</formula>
    </cfRule>
    <cfRule type="cellIs" dxfId="530" priority="4099" operator="between">
      <formula>5</formula>
      <formula>9.999</formula>
    </cfRule>
    <cfRule type="cellIs" dxfId="529" priority="4100" operator="between">
      <formula>0</formula>
      <formula>4.999</formula>
    </cfRule>
  </conditionalFormatting>
  <conditionalFormatting sqref="BE39 BE50">
    <cfRule type="cellIs" dxfId="528" priority="4092" operator="greaterThan">
      <formula>3</formula>
    </cfRule>
    <cfRule type="cellIs" dxfId="527" priority="4093" operator="lessThan">
      <formula>1</formula>
    </cfRule>
    <cfRule type="cellIs" dxfId="526" priority="4094" operator="equal">
      <formula>3</formula>
    </cfRule>
    <cfRule type="cellIs" dxfId="525" priority="4095" operator="equal">
      <formula>2</formula>
    </cfRule>
    <cfRule type="cellIs" dxfId="524" priority="4096" operator="equal">
      <formula>#REF!</formula>
    </cfRule>
  </conditionalFormatting>
  <conditionalFormatting sqref="S6">
    <cfRule type="beginsWith" dxfId="523" priority="4091" operator="beginsWith" text="?">
      <formula>LEFT(S6,LEN("?"))="?"</formula>
    </cfRule>
  </conditionalFormatting>
  <conditionalFormatting sqref="O6 S6">
    <cfRule type="beginsWith" dxfId="522" priority="4090" operator="beginsWith" text="...">
      <formula>LEFT(O6,LEN("..."))="..."</formula>
    </cfRule>
  </conditionalFormatting>
  <conditionalFormatting sqref="AE50:AH50">
    <cfRule type="containsText" dxfId="521" priority="4086" operator="containsText" text="ggggggggggggggg">
      <formula>NOT(ISERROR(SEARCH("ggggggggggggggg",AE50)))</formula>
    </cfRule>
    <cfRule type="containsText" dxfId="520" priority="4087" operator="containsText" text="gggggggggg">
      <formula>NOT(ISERROR(SEARCH("gggggggggg",AE50)))</formula>
    </cfRule>
    <cfRule type="containsText" dxfId="519" priority="4088" operator="containsText" text="ggggg">
      <formula>NOT(ISERROR(SEARCH("ggggg",AE50)))</formula>
    </cfRule>
    <cfRule type="containsText" dxfId="518" priority="4089" operator="containsText" text="g">
      <formula>NOT(ISERROR(SEARCH("g",AE50)))</formula>
    </cfRule>
  </conditionalFormatting>
  <conditionalFormatting sqref="AQ34:AQ38 AJ50">
    <cfRule type="cellIs" dxfId="517" priority="4082" operator="between">
      <formula>15</formula>
      <formula>20</formula>
    </cfRule>
    <cfRule type="cellIs" dxfId="516" priority="4083" operator="between">
      <formula>10</formula>
      <formula>14.999</formula>
    </cfRule>
    <cfRule type="cellIs" dxfId="515" priority="4084" operator="between">
      <formula>5</formula>
      <formula>9.999</formula>
    </cfRule>
    <cfRule type="cellIs" dxfId="514" priority="4085" operator="between">
      <formula>0.001</formula>
      <formula>4.999</formula>
    </cfRule>
  </conditionalFormatting>
  <conditionalFormatting sqref="BD40">
    <cfRule type="cellIs" dxfId="513" priority="4078" operator="between">
      <formula>15</formula>
      <formula>20</formula>
    </cfRule>
    <cfRule type="cellIs" dxfId="512" priority="4079" operator="between">
      <formula>10</formula>
      <formula>14.999</formula>
    </cfRule>
    <cfRule type="cellIs" dxfId="511" priority="4080" operator="between">
      <formula>5</formula>
      <formula>9.999</formula>
    </cfRule>
    <cfRule type="cellIs" dxfId="510" priority="4081" operator="between">
      <formula>0</formula>
      <formula>4.999</formula>
    </cfRule>
  </conditionalFormatting>
  <conditionalFormatting sqref="BE40">
    <cfRule type="cellIs" dxfId="509" priority="4073" operator="greaterThan">
      <formula>3</formula>
    </cfRule>
    <cfRule type="cellIs" dxfId="508" priority="4074" operator="lessThan">
      <formula>1</formula>
    </cfRule>
    <cfRule type="cellIs" dxfId="507" priority="4075" operator="equal">
      <formula>3</formula>
    </cfRule>
    <cfRule type="cellIs" dxfId="506" priority="4076" operator="equal">
      <formula>2</formula>
    </cfRule>
    <cfRule type="cellIs" dxfId="505" priority="4077" operator="equal">
      <formula>#REF!</formula>
    </cfRule>
  </conditionalFormatting>
  <conditionalFormatting sqref="BD41">
    <cfRule type="cellIs" dxfId="504" priority="4069" operator="between">
      <formula>15</formula>
      <formula>20</formula>
    </cfRule>
    <cfRule type="cellIs" dxfId="503" priority="4070" operator="between">
      <formula>10</formula>
      <formula>14.999</formula>
    </cfRule>
    <cfRule type="cellIs" dxfId="502" priority="4071" operator="between">
      <formula>5</formula>
      <formula>9.999</formula>
    </cfRule>
    <cfRule type="cellIs" dxfId="501" priority="4072" operator="between">
      <formula>0</formula>
      <formula>4.999</formula>
    </cfRule>
  </conditionalFormatting>
  <conditionalFormatting sqref="BE41">
    <cfRule type="cellIs" dxfId="500" priority="4064" operator="greaterThan">
      <formula>3</formula>
    </cfRule>
    <cfRule type="cellIs" dxfId="499" priority="4065" operator="lessThan">
      <formula>1</formula>
    </cfRule>
    <cfRule type="cellIs" dxfId="498" priority="4066" operator="equal">
      <formula>3</formula>
    </cfRule>
    <cfRule type="cellIs" dxfId="497" priority="4067" operator="equal">
      <formula>2</formula>
    </cfRule>
    <cfRule type="cellIs" dxfId="496" priority="4068" operator="equal">
      <formula>#REF!</formula>
    </cfRule>
  </conditionalFormatting>
  <conditionalFormatting sqref="BD42">
    <cfRule type="cellIs" dxfId="495" priority="4060" operator="between">
      <formula>15</formula>
      <formula>20</formula>
    </cfRule>
    <cfRule type="cellIs" dxfId="494" priority="4061" operator="between">
      <formula>10</formula>
      <formula>14.999</formula>
    </cfRule>
    <cfRule type="cellIs" dxfId="493" priority="4062" operator="between">
      <formula>5</formula>
      <formula>9.999</formula>
    </cfRule>
    <cfRule type="cellIs" dxfId="492" priority="4063" operator="between">
      <formula>0</formula>
      <formula>4.999</formula>
    </cfRule>
  </conditionalFormatting>
  <conditionalFormatting sqref="BE42">
    <cfRule type="cellIs" dxfId="491" priority="4055" operator="greaterThan">
      <formula>3</formula>
    </cfRule>
    <cfRule type="cellIs" dxfId="490" priority="4056" operator="lessThan">
      <formula>1</formula>
    </cfRule>
    <cfRule type="cellIs" dxfId="489" priority="4057" operator="equal">
      <formula>3</formula>
    </cfRule>
    <cfRule type="cellIs" dxfId="488" priority="4058" operator="equal">
      <formula>2</formula>
    </cfRule>
    <cfRule type="cellIs" dxfId="487" priority="4059" operator="equal">
      <formula>#REF!</formula>
    </cfRule>
  </conditionalFormatting>
  <conditionalFormatting sqref="AQ34:AQ38">
    <cfRule type="beginsWith" dxfId="486" priority="4053" operator="beginsWith" text="?">
      <formula>LEFT(AQ34,LEN("?"))="?"</formula>
    </cfRule>
    <cfRule type="beginsWith" dxfId="485" priority="4054" operator="beginsWith" text="Néant">
      <formula>LEFT(AQ34,LEN("Néant"))="Néant"</formula>
    </cfRule>
  </conditionalFormatting>
  <conditionalFormatting sqref="AQ34:AQ38">
    <cfRule type="cellIs" dxfId="484" priority="4050" operator="equal">
      <formula>3</formula>
    </cfRule>
    <cfRule type="cellIs" dxfId="483" priority="4051" operator="equal">
      <formula>2</formula>
    </cfRule>
    <cfRule type="cellIs" dxfId="482" priority="4052" operator="equal">
      <formula>1</formula>
    </cfRule>
  </conditionalFormatting>
  <conditionalFormatting sqref="BD43">
    <cfRule type="cellIs" dxfId="481" priority="4046" operator="between">
      <formula>15</formula>
      <formula>20</formula>
    </cfRule>
    <cfRule type="cellIs" dxfId="480" priority="4047" operator="between">
      <formula>10</formula>
      <formula>14.999</formula>
    </cfRule>
    <cfRule type="cellIs" dxfId="479" priority="4048" operator="between">
      <formula>5</formula>
      <formula>9.999</formula>
    </cfRule>
    <cfRule type="cellIs" dxfId="478" priority="4049" operator="between">
      <formula>0</formula>
      <formula>4.999</formula>
    </cfRule>
  </conditionalFormatting>
  <conditionalFormatting sqref="BE43">
    <cfRule type="cellIs" dxfId="477" priority="4041" operator="greaterThan">
      <formula>3</formula>
    </cfRule>
    <cfRule type="cellIs" dxfId="476" priority="4042" operator="lessThan">
      <formula>1</formula>
    </cfRule>
    <cfRule type="cellIs" dxfId="475" priority="4043" operator="equal">
      <formula>3</formula>
    </cfRule>
    <cfRule type="cellIs" dxfId="474" priority="4044" operator="equal">
      <formula>2</formula>
    </cfRule>
    <cfRule type="cellIs" dxfId="473" priority="4045" operator="equal">
      <formula>#REF!</formula>
    </cfRule>
  </conditionalFormatting>
  <conditionalFormatting sqref="BD44">
    <cfRule type="cellIs" dxfId="472" priority="4028" operator="between">
      <formula>15</formula>
      <formula>20</formula>
    </cfRule>
    <cfRule type="cellIs" dxfId="471" priority="4029" operator="between">
      <formula>10</formula>
      <formula>14.999</formula>
    </cfRule>
    <cfRule type="cellIs" dxfId="470" priority="4030" operator="between">
      <formula>5</formula>
      <formula>9.999</formula>
    </cfRule>
    <cfRule type="cellIs" dxfId="469" priority="4031" operator="between">
      <formula>0</formula>
      <formula>4.999</formula>
    </cfRule>
  </conditionalFormatting>
  <conditionalFormatting sqref="BE44">
    <cfRule type="cellIs" dxfId="468" priority="4023" operator="greaterThan">
      <formula>3</formula>
    </cfRule>
    <cfRule type="cellIs" dxfId="467" priority="4024" operator="lessThan">
      <formula>1</formula>
    </cfRule>
    <cfRule type="cellIs" dxfId="466" priority="4025" operator="equal">
      <formula>3</formula>
    </cfRule>
    <cfRule type="cellIs" dxfId="465" priority="4026" operator="equal">
      <formula>2</formula>
    </cfRule>
    <cfRule type="cellIs" dxfId="464" priority="4027" operator="equal">
      <formula>#REF!</formula>
    </cfRule>
  </conditionalFormatting>
  <conditionalFormatting sqref="BD45">
    <cfRule type="cellIs" dxfId="463" priority="4019" operator="between">
      <formula>15</formula>
      <formula>20</formula>
    </cfRule>
    <cfRule type="cellIs" dxfId="462" priority="4020" operator="between">
      <formula>10</formula>
      <formula>14.999</formula>
    </cfRule>
    <cfRule type="cellIs" dxfId="461" priority="4021" operator="between">
      <formula>5</formula>
      <formula>9.999</formula>
    </cfRule>
    <cfRule type="cellIs" dxfId="460" priority="4022" operator="between">
      <formula>0</formula>
      <formula>4.999</formula>
    </cfRule>
  </conditionalFormatting>
  <conditionalFormatting sqref="BE45">
    <cfRule type="cellIs" dxfId="459" priority="4014" operator="greaterThan">
      <formula>3</formula>
    </cfRule>
    <cfRule type="cellIs" dxfId="458" priority="4015" operator="lessThan">
      <formula>1</formula>
    </cfRule>
    <cfRule type="cellIs" dxfId="457" priority="4016" operator="equal">
      <formula>3</formula>
    </cfRule>
    <cfRule type="cellIs" dxfId="456" priority="4017" operator="equal">
      <formula>2</formula>
    </cfRule>
    <cfRule type="cellIs" dxfId="455" priority="4018" operator="equal">
      <formula>#REF!</formula>
    </cfRule>
  </conditionalFormatting>
  <conditionalFormatting sqref="BD46">
    <cfRule type="cellIs" dxfId="454" priority="3956" operator="between">
      <formula>15</formula>
      <formula>20</formula>
    </cfRule>
    <cfRule type="cellIs" dxfId="453" priority="3957" operator="between">
      <formula>10</formula>
      <formula>14.999</formula>
    </cfRule>
    <cfRule type="cellIs" dxfId="452" priority="3958" operator="between">
      <formula>5</formula>
      <formula>9.999</formula>
    </cfRule>
    <cfRule type="cellIs" dxfId="451" priority="3959" operator="between">
      <formula>0</formula>
      <formula>4.999</formula>
    </cfRule>
  </conditionalFormatting>
  <conditionalFormatting sqref="BE46">
    <cfRule type="cellIs" dxfId="450" priority="3951" operator="greaterThan">
      <formula>3</formula>
    </cfRule>
    <cfRule type="cellIs" dxfId="449" priority="3952" operator="lessThan">
      <formula>1</formula>
    </cfRule>
    <cfRule type="cellIs" dxfId="448" priority="3953" operator="equal">
      <formula>3</formula>
    </cfRule>
    <cfRule type="cellIs" dxfId="447" priority="3954" operator="equal">
      <formula>2</formula>
    </cfRule>
    <cfRule type="cellIs" dxfId="446" priority="3955" operator="equal">
      <formula>#REF!</formula>
    </cfRule>
  </conditionalFormatting>
  <conditionalFormatting sqref="BD47">
    <cfRule type="cellIs" dxfId="445" priority="3947" operator="between">
      <formula>15</formula>
      <formula>20</formula>
    </cfRule>
    <cfRule type="cellIs" dxfId="444" priority="3948" operator="between">
      <formula>10</formula>
      <formula>14.999</formula>
    </cfRule>
    <cfRule type="cellIs" dxfId="443" priority="3949" operator="between">
      <formula>5</formula>
      <formula>9.999</formula>
    </cfRule>
    <cfRule type="cellIs" dxfId="442" priority="3950" operator="between">
      <formula>0</formula>
      <formula>4.999</formula>
    </cfRule>
  </conditionalFormatting>
  <conditionalFormatting sqref="BE47">
    <cfRule type="cellIs" dxfId="441" priority="3942" operator="greaterThan">
      <formula>3</formula>
    </cfRule>
    <cfRule type="cellIs" dxfId="440" priority="3943" operator="lessThan">
      <formula>1</formula>
    </cfRule>
    <cfRule type="cellIs" dxfId="439" priority="3944" operator="equal">
      <formula>3</formula>
    </cfRule>
    <cfRule type="cellIs" dxfId="438" priority="3945" operator="equal">
      <formula>2</formula>
    </cfRule>
    <cfRule type="cellIs" dxfId="437" priority="3946" operator="equal">
      <formula>#REF!</formula>
    </cfRule>
  </conditionalFormatting>
  <conditionalFormatting sqref="BE48">
    <cfRule type="cellIs" dxfId="436" priority="3834" operator="greaterThan">
      <formula>3</formula>
    </cfRule>
    <cfRule type="cellIs" dxfId="435" priority="3835" operator="lessThan">
      <formula>1</formula>
    </cfRule>
    <cfRule type="cellIs" dxfId="434" priority="3836" operator="equal">
      <formula>3</formula>
    </cfRule>
    <cfRule type="cellIs" dxfId="433" priority="3837" operator="equal">
      <formula>2</formula>
    </cfRule>
    <cfRule type="cellIs" dxfId="432" priority="3838" operator="equal">
      <formula>#REF!</formula>
    </cfRule>
  </conditionalFormatting>
  <conditionalFormatting sqref="BD49">
    <cfRule type="cellIs" dxfId="431" priority="3803" operator="between">
      <formula>15</formula>
      <formula>20</formula>
    </cfRule>
    <cfRule type="cellIs" dxfId="430" priority="3804" operator="between">
      <formula>10</formula>
      <formula>14.999</formula>
    </cfRule>
    <cfRule type="cellIs" dxfId="429" priority="3805" operator="between">
      <formula>5</formula>
      <formula>9.999</formula>
    </cfRule>
    <cfRule type="cellIs" dxfId="428" priority="3806" operator="between">
      <formula>0</formula>
      <formula>4.999</formula>
    </cfRule>
  </conditionalFormatting>
  <conditionalFormatting sqref="BE49">
    <cfRule type="cellIs" dxfId="427" priority="3798" operator="greaterThan">
      <formula>3</formula>
    </cfRule>
    <cfRule type="cellIs" dxfId="426" priority="3799" operator="lessThan">
      <formula>1</formula>
    </cfRule>
    <cfRule type="cellIs" dxfId="425" priority="3800" operator="equal">
      <formula>3</formula>
    </cfRule>
    <cfRule type="cellIs" dxfId="424" priority="3801" operator="equal">
      <formula>2</formula>
    </cfRule>
    <cfRule type="cellIs" dxfId="423" priority="3802" operator="equal">
      <formula>#REF!</formula>
    </cfRule>
  </conditionalFormatting>
  <conditionalFormatting sqref="AP7:AR7 AI7:AM7">
    <cfRule type="containsBlanks" dxfId="422" priority="3696">
      <formula>LEN(TRIM(AI7))=0</formula>
    </cfRule>
  </conditionalFormatting>
  <conditionalFormatting sqref="K48:AA48">
    <cfRule type="cellIs" dxfId="421" priority="3690" operator="equal">
      <formula>0</formula>
    </cfRule>
    <cfRule type="beginsWith" dxfId="420" priority="3691" operator="beginsWith" text="?">
      <formula>LEFT(K48,LEN("?"))="?"</formula>
    </cfRule>
  </conditionalFormatting>
  <conditionalFormatting sqref="H48:J48 H39:H47">
    <cfRule type="beginsWith" dxfId="419" priority="3641" operator="beginsWith" text="A3">
      <formula>LEFT(H39,LEN("A3"))="A3"</formula>
    </cfRule>
    <cfRule type="beginsWith" dxfId="418" priority="3642" operator="beginsWith" text="A2">
      <formula>LEFT(H39,LEN("A2"))="A2"</formula>
    </cfRule>
    <cfRule type="beginsWith" dxfId="417" priority="3643" operator="beginsWith" text="A1">
      <formula>LEFT(H39,LEN("A1"))="A1"</formula>
    </cfRule>
  </conditionalFormatting>
  <conditionalFormatting sqref="H48:I48">
    <cfRule type="containsBlanks" dxfId="416" priority="3639">
      <formula>LEN(TRIM(H48))=0</formula>
    </cfRule>
    <cfRule type="beginsWith" dxfId="415" priority="3640" operator="beginsWith" text="?">
      <formula>LEFT(H48,LEN("?"))="?"</formula>
    </cfRule>
  </conditionalFormatting>
  <conditionalFormatting sqref="AC48">
    <cfRule type="beginsWith" dxfId="414" priority="3626" operator="beginsWith" text="A3">
      <formula>LEFT(AC48,LEN("A3"))="A3"</formula>
    </cfRule>
    <cfRule type="beginsWith" dxfId="413" priority="3627" operator="beginsWith" text="A2">
      <formula>LEFT(AC48,LEN("A2"))="A2"</formula>
    </cfRule>
    <cfRule type="beginsWith" dxfId="412" priority="3628" operator="beginsWith" text="A1">
      <formula>LEFT(AC48,LEN("A1"))="A1"</formula>
    </cfRule>
  </conditionalFormatting>
  <conditionalFormatting sqref="AC48">
    <cfRule type="containsBlanks" dxfId="411" priority="3624">
      <formula>LEN(TRIM(AC48))=0</formula>
    </cfRule>
    <cfRule type="beginsWith" dxfId="410" priority="3625" operator="beginsWith" text="?">
      <formula>LEFT(AC48,LEN("?"))="?"</formula>
    </cfRule>
  </conditionalFormatting>
  <conditionalFormatting sqref="J39">
    <cfRule type="beginsWith" dxfId="409" priority="2926" operator="beginsWith" text="A3">
      <formula>LEFT(J39,LEN("A3"))="A3"</formula>
    </cfRule>
    <cfRule type="beginsWith" dxfId="408" priority="2927" operator="beginsWith" text="A2">
      <formula>LEFT(J39,LEN("A2"))="A2"</formula>
    </cfRule>
    <cfRule type="beginsWith" dxfId="407" priority="2928" operator="beginsWith" text="A1">
      <formula>LEFT(J39,LEN("A1"))="A1"</formula>
    </cfRule>
  </conditionalFormatting>
  <conditionalFormatting sqref="J40">
    <cfRule type="beginsWith" dxfId="406" priority="2929" operator="beginsWith" text="A3">
      <formula>LEFT(J40,LEN("A3"))="A3"</formula>
    </cfRule>
    <cfRule type="beginsWith" dxfId="405" priority="2930" operator="beginsWith" text="A2">
      <formula>LEFT(J40,LEN("A2"))="A2"</formula>
    </cfRule>
    <cfRule type="beginsWith" dxfId="404" priority="2931" operator="beginsWith" text="A1">
      <formula>LEFT(J40,LEN("A1"))="A1"</formula>
    </cfRule>
  </conditionalFormatting>
  <conditionalFormatting sqref="J42">
    <cfRule type="beginsWith" dxfId="403" priority="2935" operator="beginsWith" text="A3">
      <formula>LEFT(J42,LEN("A3"))="A3"</formula>
    </cfRule>
    <cfRule type="beginsWith" dxfId="402" priority="2936" operator="beginsWith" text="A2">
      <formula>LEFT(J42,LEN("A2"))="A2"</formula>
    </cfRule>
    <cfRule type="beginsWith" dxfId="401" priority="2937" operator="beginsWith" text="A1">
      <formula>LEFT(J42,LEN("A1"))="A1"</formula>
    </cfRule>
  </conditionalFormatting>
  <conditionalFormatting sqref="J41">
    <cfRule type="beginsWith" dxfId="400" priority="2932" operator="beginsWith" text="A3">
      <formula>LEFT(J41,LEN("A3"))="A3"</formula>
    </cfRule>
    <cfRule type="beginsWith" dxfId="399" priority="2933" operator="beginsWith" text="A2">
      <formula>LEFT(J41,LEN("A2"))="A2"</formula>
    </cfRule>
    <cfRule type="beginsWith" dxfId="398" priority="2934" operator="beginsWith" text="A1">
      <formula>LEFT(J41,LEN("A1"))="A1"</formula>
    </cfRule>
  </conditionalFormatting>
  <conditionalFormatting sqref="J44">
    <cfRule type="beginsWith" dxfId="397" priority="2893" operator="beginsWith" text="A3">
      <formula>LEFT(J44,LEN("A3"))="A3"</formula>
    </cfRule>
    <cfRule type="beginsWith" dxfId="396" priority="2894" operator="beginsWith" text="A2">
      <formula>LEFT(J44,LEN("A2"))="A2"</formula>
    </cfRule>
    <cfRule type="beginsWith" dxfId="395" priority="2895" operator="beginsWith" text="A1">
      <formula>LEFT(J44,LEN("A1"))="A1"</formula>
    </cfRule>
  </conditionalFormatting>
  <conditionalFormatting sqref="J45">
    <cfRule type="beginsWith" dxfId="394" priority="2890" operator="beginsWith" text="A3">
      <formula>LEFT(J45,LEN("A3"))="A3"</formula>
    </cfRule>
    <cfRule type="beginsWith" dxfId="393" priority="2891" operator="beginsWith" text="A2">
      <formula>LEFT(J45,LEN("A2"))="A2"</formula>
    </cfRule>
    <cfRule type="beginsWith" dxfId="392" priority="2892" operator="beginsWith" text="A1">
      <formula>LEFT(J45,LEN("A1"))="A1"</formula>
    </cfRule>
  </conditionalFormatting>
  <conditionalFormatting sqref="J43">
    <cfRule type="beginsWith" dxfId="391" priority="2878" operator="beginsWith" text="A3">
      <formula>LEFT(J43,LEN("A3"))="A3"</formula>
    </cfRule>
    <cfRule type="beginsWith" dxfId="390" priority="2879" operator="beginsWith" text="A2">
      <formula>LEFT(J43,LEN("A2"))="A2"</formula>
    </cfRule>
    <cfRule type="beginsWith" dxfId="389" priority="2880" operator="beginsWith" text="A1">
      <formula>LEFT(J43,LEN("A1"))="A1"</formula>
    </cfRule>
  </conditionalFormatting>
  <conditionalFormatting sqref="J47">
    <cfRule type="beginsWith" dxfId="388" priority="2802" operator="beginsWith" text="A3">
      <formula>LEFT(J47,LEN("A3"))="A3"</formula>
    </cfRule>
    <cfRule type="beginsWith" dxfId="387" priority="2803" operator="beginsWith" text="A2">
      <formula>LEFT(J47,LEN("A2"))="A2"</formula>
    </cfRule>
    <cfRule type="beginsWith" dxfId="386" priority="2804" operator="beginsWith" text="A1">
      <formula>LEFT(J47,LEN("A1"))="A1"</formula>
    </cfRule>
  </conditionalFormatting>
  <conditionalFormatting sqref="J46">
    <cfRule type="beginsWith" dxfId="385" priority="2793" operator="beginsWith" text="A3">
      <formula>LEFT(J46,LEN("A3"))="A3"</formula>
    </cfRule>
    <cfRule type="beginsWith" dxfId="384" priority="2794" operator="beginsWith" text="A2">
      <formula>LEFT(J46,LEN("A2"))="A2"</formula>
    </cfRule>
    <cfRule type="beginsWith" dxfId="383" priority="2795" operator="beginsWith" text="A1">
      <formula>LEFT(J46,LEN("A1"))="A1"</formula>
    </cfRule>
  </conditionalFormatting>
  <conditionalFormatting sqref="AJ39:AJ47">
    <cfRule type="cellIs" dxfId="382" priority="2442" operator="between">
      <formula>15</formula>
      <formula>20</formula>
    </cfRule>
    <cfRule type="cellIs" dxfId="381" priority="2443" operator="between">
      <formula>10</formula>
      <formula>14.999</formula>
    </cfRule>
    <cfRule type="cellIs" dxfId="380" priority="2444" operator="between">
      <formula>5</formula>
      <formula>9.999</formula>
    </cfRule>
    <cfRule type="cellIs" dxfId="379" priority="2445" operator="between">
      <formula>0</formula>
      <formula>4.999</formula>
    </cfRule>
  </conditionalFormatting>
  <conditionalFormatting sqref="AE39:AH39">
    <cfRule type="containsText" dxfId="378" priority="2434" operator="containsText" text="ggggggggggggggg">
      <formula>NOT(ISERROR(SEARCH("ggggggggggggggg",AE39)))</formula>
    </cfRule>
    <cfRule type="containsText" dxfId="377" priority="2435" operator="containsText" text="gggggggggg">
      <formula>NOT(ISERROR(SEARCH("gggggggggg",AE39)))</formula>
    </cfRule>
    <cfRule type="containsText" dxfId="376" priority="2436" operator="containsText" text="ggggg">
      <formula>NOT(ISERROR(SEARCH("ggggg",AE39)))</formula>
    </cfRule>
    <cfRule type="containsText" dxfId="375" priority="2437" operator="containsText" text="g">
      <formula>NOT(ISERROR(SEARCH("g",AE39)))</formula>
    </cfRule>
  </conditionalFormatting>
  <conditionalFormatting sqref="AE40:AH40">
    <cfRule type="containsText" dxfId="374" priority="2430" operator="containsText" text="ggggggggggggggg">
      <formula>NOT(ISERROR(SEARCH("ggggggggggggggg",AE40)))</formula>
    </cfRule>
    <cfRule type="containsText" dxfId="373" priority="2431" operator="containsText" text="gggggggggg">
      <formula>NOT(ISERROR(SEARCH("gggggggggg",AE40)))</formula>
    </cfRule>
    <cfRule type="containsText" dxfId="372" priority="2432" operator="containsText" text="ggggg">
      <formula>NOT(ISERROR(SEARCH("ggggg",AE40)))</formula>
    </cfRule>
    <cfRule type="containsText" dxfId="371" priority="2433" operator="containsText" text="g">
      <formula>NOT(ISERROR(SEARCH("g",AE40)))</formula>
    </cfRule>
  </conditionalFormatting>
  <conditionalFormatting sqref="E65:AK65">
    <cfRule type="containsBlanks" dxfId="370" priority="2315">
      <formula>LEN(TRIM(E65))=0</formula>
    </cfRule>
    <cfRule type="beginsWith" dxfId="369" priority="2331" operator="beginsWith" text="?">
      <formula>LEFT(E65,LEN("?"))="?"</formula>
    </cfRule>
  </conditionalFormatting>
  <conditionalFormatting sqref="AG15:AG16">
    <cfRule type="beginsWith" dxfId="368" priority="2319" operator="beginsWith" text="?">
      <formula>LEFT(AG15,LEN("?"))="?"</formula>
    </cfRule>
  </conditionalFormatting>
  <conditionalFormatting sqref="K17">
    <cfRule type="beginsWith" dxfId="367" priority="2330" operator="beginsWith" text="?">
      <formula>LEFT(K17,LEN("?"))="?"</formula>
    </cfRule>
  </conditionalFormatting>
  <conditionalFormatting sqref="M20">
    <cfRule type="beginsWith" dxfId="366" priority="2329" operator="beginsWith" text="?">
      <formula>LEFT(M20,LEN("?"))="?"</formula>
    </cfRule>
  </conditionalFormatting>
  <conditionalFormatting sqref="AG17">
    <cfRule type="containsBlanks" dxfId="365" priority="2327">
      <formula>LEN(TRIM(AG17))=0</formula>
    </cfRule>
    <cfRule type="beginsWith" dxfId="364" priority="2328" operator="beginsWith" text="?">
      <formula>LEFT(AG17,LEN("?"))="?"</formula>
    </cfRule>
  </conditionalFormatting>
  <conditionalFormatting sqref="X17">
    <cfRule type="containsBlanks" dxfId="363" priority="2325">
      <formula>LEN(TRIM(X17))=0</formula>
    </cfRule>
    <cfRule type="beginsWith" dxfId="362" priority="2326" operator="beginsWith" text="?">
      <formula>LEFT(X17,LEN("?"))="?"</formula>
    </cfRule>
  </conditionalFormatting>
  <conditionalFormatting sqref="K19">
    <cfRule type="beginsWith" dxfId="361" priority="2324" operator="beginsWith" text="?">
      <formula>LEFT(K19,LEN("?"))="?"</formula>
    </cfRule>
  </conditionalFormatting>
  <conditionalFormatting sqref="M21">
    <cfRule type="beginsWith" dxfId="360" priority="2323" operator="beginsWith" text="?">
      <formula>LEFT(M21,LEN("?"))="?"</formula>
    </cfRule>
  </conditionalFormatting>
  <conditionalFormatting sqref="L23">
    <cfRule type="beginsWith" dxfId="359" priority="2322" operator="beginsWith" text="?">
      <formula>LEFT(L23,LEN("?"))="?"</formula>
    </cfRule>
  </conditionalFormatting>
  <conditionalFormatting sqref="X17">
    <cfRule type="containsText" dxfId="358" priority="2321" operator="containsText" text="FAUX">
      <formula>NOT(ISERROR(SEARCH("FAUX",X17)))</formula>
    </cfRule>
  </conditionalFormatting>
  <conditionalFormatting sqref="S19:T19 K19">
    <cfRule type="containsText" dxfId="357" priority="2320" operator="containsText" text="FAUX">
      <formula>NOT(ISERROR(SEARCH("FAUX",K19)))</formula>
    </cfRule>
  </conditionalFormatting>
  <conditionalFormatting sqref="I67">
    <cfRule type="containsBlanks" dxfId="356" priority="2317">
      <formula>LEN(TRIM(I67))=0</formula>
    </cfRule>
  </conditionalFormatting>
  <conditionalFormatting sqref="Z21:AA21">
    <cfRule type="beginsWith" dxfId="355" priority="2316" operator="beginsWith" text="?">
      <formula>LEFT(Z21,LEN("?"))="?"</formula>
    </cfRule>
  </conditionalFormatting>
  <conditionalFormatting sqref="AN7:AO7">
    <cfRule type="containsBlanks" dxfId="354" priority="2314">
      <formula>LEN(TRIM(AN7))=0</formula>
    </cfRule>
  </conditionalFormatting>
  <conditionalFormatting sqref="AE69">
    <cfRule type="containsBlanks" dxfId="353" priority="2310">
      <formula>LEN(TRIM(AE69))=0</formula>
    </cfRule>
  </conditionalFormatting>
  <conditionalFormatting sqref="AE69:AK69">
    <cfRule type="beginsWith" dxfId="352" priority="2309" operator="beginsWith" text="?">
      <formula>LEFT(AE69,LEN("?"))="?"</formula>
    </cfRule>
  </conditionalFormatting>
  <conditionalFormatting sqref="AE67">
    <cfRule type="containsBlanks" dxfId="351" priority="2308">
      <formula>LEN(TRIM(AE67))=0</formula>
    </cfRule>
  </conditionalFormatting>
  <conditionalFormatting sqref="AE67:AK67">
    <cfRule type="beginsWith" dxfId="350" priority="2307" operator="beginsWith" text="?">
      <formula>LEFT(AE67,LEN("?"))="?"</formula>
    </cfRule>
  </conditionalFormatting>
  <conditionalFormatting sqref="BD57">
    <cfRule type="cellIs" dxfId="349" priority="1510" operator="between">
      <formula>15</formula>
      <formula>20</formula>
    </cfRule>
    <cfRule type="cellIs" dxfId="348" priority="1511" operator="between">
      <formula>10</formula>
      <formula>14.999</formula>
    </cfRule>
    <cfRule type="cellIs" dxfId="347" priority="1512" operator="between">
      <formula>5</formula>
      <formula>9.999</formula>
    </cfRule>
    <cfRule type="cellIs" dxfId="346" priority="1513" operator="between">
      <formula>0</formula>
      <formula>4.999</formula>
    </cfRule>
  </conditionalFormatting>
  <conditionalFormatting sqref="BE57">
    <cfRule type="cellIs" dxfId="345" priority="1505" operator="greaterThan">
      <formula>3</formula>
    </cfRule>
    <cfRule type="cellIs" dxfId="344" priority="1506" operator="lessThan">
      <formula>1</formula>
    </cfRule>
    <cfRule type="cellIs" dxfId="343" priority="1507" operator="equal">
      <formula>3</formula>
    </cfRule>
    <cfRule type="cellIs" dxfId="342" priority="1508" operator="equal">
      <formula>2</formula>
    </cfRule>
    <cfRule type="cellIs" dxfId="341" priority="1509" operator="equal">
      <formula>#REF!</formula>
    </cfRule>
  </conditionalFormatting>
  <conditionalFormatting sqref="AQ52:AQ56">
    <cfRule type="cellIs" dxfId="340" priority="1501" operator="between">
      <formula>15</formula>
      <formula>20</formula>
    </cfRule>
    <cfRule type="cellIs" dxfId="339" priority="1502" operator="between">
      <formula>10</formula>
      <formula>14.999</formula>
    </cfRule>
    <cfRule type="cellIs" dxfId="338" priority="1503" operator="between">
      <formula>5</formula>
      <formula>9.999</formula>
    </cfRule>
    <cfRule type="cellIs" dxfId="337" priority="1504" operator="between">
      <formula>0.001</formula>
      <formula>4.999</formula>
    </cfRule>
  </conditionalFormatting>
  <conditionalFormatting sqref="BD58">
    <cfRule type="cellIs" dxfId="336" priority="1497" operator="between">
      <formula>15</formula>
      <formula>20</formula>
    </cfRule>
    <cfRule type="cellIs" dxfId="335" priority="1498" operator="between">
      <formula>10</formula>
      <formula>14.999</formula>
    </cfRule>
    <cfRule type="cellIs" dxfId="334" priority="1499" operator="between">
      <formula>5</formula>
      <formula>9.999</formula>
    </cfRule>
    <cfRule type="cellIs" dxfId="333" priority="1500" operator="between">
      <formula>0</formula>
      <formula>4.999</formula>
    </cfRule>
  </conditionalFormatting>
  <conditionalFormatting sqref="BE58">
    <cfRule type="cellIs" dxfId="332" priority="1492" operator="greaterThan">
      <formula>3</formula>
    </cfRule>
    <cfRule type="cellIs" dxfId="331" priority="1493" operator="lessThan">
      <formula>1</formula>
    </cfRule>
    <cfRule type="cellIs" dxfId="330" priority="1494" operator="equal">
      <formula>3</formula>
    </cfRule>
    <cfRule type="cellIs" dxfId="329" priority="1495" operator="equal">
      <formula>2</formula>
    </cfRule>
    <cfRule type="cellIs" dxfId="328" priority="1496" operator="equal">
      <formula>#REF!</formula>
    </cfRule>
  </conditionalFormatting>
  <conditionalFormatting sqref="AQ52:AQ56">
    <cfRule type="beginsWith" dxfId="327" priority="1490" operator="beginsWith" text="?">
      <formula>LEFT(AQ52,LEN("?"))="?"</formula>
    </cfRule>
    <cfRule type="beginsWith" dxfId="326" priority="1491" operator="beginsWith" text="Néant">
      <formula>LEFT(AQ52,LEN("Néant"))="Néant"</formula>
    </cfRule>
  </conditionalFormatting>
  <conditionalFormatting sqref="AQ52:AQ56">
    <cfRule type="cellIs" dxfId="325" priority="1487" operator="equal">
      <formula>3</formula>
    </cfRule>
    <cfRule type="cellIs" dxfId="324" priority="1488" operator="equal">
      <formula>2</formula>
    </cfRule>
    <cfRule type="cellIs" dxfId="323" priority="1489" operator="equal">
      <formula>1</formula>
    </cfRule>
  </conditionalFormatting>
  <conditionalFormatting sqref="J57">
    <cfRule type="beginsWith" dxfId="322" priority="1481" operator="beginsWith" text="A3">
      <formula>LEFT(J57,LEN("A3"))="A3"</formula>
    </cfRule>
    <cfRule type="beginsWith" dxfId="321" priority="1482" operator="beginsWith" text="A2">
      <formula>LEFT(J57,LEN("A2"))="A2"</formula>
    </cfRule>
    <cfRule type="beginsWith" dxfId="320" priority="1483" operator="beginsWith" text="A1">
      <formula>LEFT(J57,LEN("A1"))="A1"</formula>
    </cfRule>
  </conditionalFormatting>
  <conditionalFormatting sqref="J58">
    <cfRule type="beginsWith" dxfId="319" priority="1484" operator="beginsWith" text="A3">
      <formula>LEFT(J58,LEN("A3"))="A3"</formula>
    </cfRule>
    <cfRule type="beginsWith" dxfId="318" priority="1485" operator="beginsWith" text="A2">
      <formula>LEFT(J58,LEN("A2"))="A2"</formula>
    </cfRule>
    <cfRule type="beginsWith" dxfId="317" priority="1486" operator="beginsWith" text="A1">
      <formula>LEFT(J58,LEN("A1"))="A1"</formula>
    </cfRule>
  </conditionalFormatting>
  <conditionalFormatting sqref="K57:K58">
    <cfRule type="beginsWith" dxfId="316" priority="1477" operator="beginsWith" text="A3">
      <formula>LEFT(K57,LEN("A3"))="A3"</formula>
    </cfRule>
    <cfRule type="beginsWith" dxfId="315" priority="1478" operator="beginsWith" text="A2">
      <formula>LEFT(K57,LEN("A2"))="A2"</formula>
    </cfRule>
    <cfRule type="beginsWith" dxfId="314" priority="1479" operator="beginsWith" text="A1">
      <formula>LEFT(K57,LEN("A1"))="A1"</formula>
    </cfRule>
  </conditionalFormatting>
  <conditionalFormatting sqref="K57:K58 H39:H47">
    <cfRule type="beginsWith" dxfId="313" priority="1476" operator="beginsWith" text="?">
      <formula>LEFT(H39,LEN("?"))="?"</formula>
    </cfRule>
    <cfRule type="containsBlanks" dxfId="312" priority="1480">
      <formula>LEN(TRIM(H39))=0</formula>
    </cfRule>
  </conditionalFormatting>
  <conditionalFormatting sqref="AJ57:AJ58">
    <cfRule type="cellIs" dxfId="311" priority="1455" operator="between">
      <formula>15</formula>
      <formula>20</formula>
    </cfRule>
    <cfRule type="cellIs" dxfId="310" priority="1456" operator="between">
      <formula>10</formula>
      <formula>14.999</formula>
    </cfRule>
    <cfRule type="cellIs" dxfId="309" priority="1457" operator="between">
      <formula>5</formula>
      <formula>9.999</formula>
    </cfRule>
    <cfRule type="cellIs" dxfId="308" priority="1458" operator="between">
      <formula>0</formula>
      <formula>4.999</formula>
    </cfRule>
  </conditionalFormatting>
  <conditionalFormatting sqref="AE57:AH57">
    <cfRule type="containsText" dxfId="307" priority="1451" operator="containsText" text="ggggggggggggggg">
      <formula>NOT(ISERROR(SEARCH("ggggggggggggggg",AE57)))</formula>
    </cfRule>
    <cfRule type="containsText" dxfId="306" priority="1452" operator="containsText" text="gggggggggg">
      <formula>NOT(ISERROR(SEARCH("gggggggggg",AE57)))</formula>
    </cfRule>
    <cfRule type="containsText" dxfId="305" priority="1453" operator="containsText" text="ggggg">
      <formula>NOT(ISERROR(SEARCH("ggggg",AE57)))</formula>
    </cfRule>
    <cfRule type="containsText" dxfId="304" priority="1454" operator="containsText" text="g">
      <formula>NOT(ISERROR(SEARCH("g",AE57)))</formula>
    </cfRule>
  </conditionalFormatting>
  <conditionalFormatting sqref="AE58:AH58">
    <cfRule type="containsText" dxfId="303" priority="1447" operator="containsText" text="ggggggggggggggg">
      <formula>NOT(ISERROR(SEARCH("ggggggggggggggg",AE58)))</formula>
    </cfRule>
    <cfRule type="containsText" dxfId="302" priority="1448" operator="containsText" text="gggggggggg">
      <formula>NOT(ISERROR(SEARCH("gggggggggg",AE58)))</formula>
    </cfRule>
    <cfRule type="containsText" dxfId="301" priority="1449" operator="containsText" text="ggggg">
      <formula>NOT(ISERROR(SEARCH("ggggg",AE58)))</formula>
    </cfRule>
    <cfRule type="containsText" dxfId="300" priority="1450" operator="containsText" text="g">
      <formula>NOT(ISERROR(SEARCH("g",AE58)))</formula>
    </cfRule>
  </conditionalFormatting>
  <conditionalFormatting sqref="F57">
    <cfRule type="beginsWith" dxfId="299" priority="1444" operator="beginsWith" text="CC3">
      <formula>LEFT(F57,LEN("CC3"))="CC3"</formula>
    </cfRule>
    <cfRule type="beginsWith" dxfId="298" priority="1445" operator="beginsWith" text="CC2">
      <formula>LEFT(F57,LEN("CC2"))="CC2"</formula>
    </cfRule>
    <cfRule type="beginsWith" dxfId="297" priority="1446" operator="beginsWith" text="CC1">
      <formula>LEFT(F57,LEN("CC1"))="CC1"</formula>
    </cfRule>
  </conditionalFormatting>
  <conditionalFormatting sqref="F57">
    <cfRule type="beginsWith" dxfId="296" priority="1443" operator="beginsWith" text="?">
      <formula>LEFT(F57,LEN("?"))="?"</formula>
    </cfRule>
    <cfRule type="containsBlanks" dxfId="295" priority="1514">
      <formula>LEN(TRIM(F57))=0</formula>
    </cfRule>
  </conditionalFormatting>
  <conditionalFormatting sqref="F57:G57">
    <cfRule type="notContainsText" dxfId="294" priority="1436" operator="notContains" text="CC">
      <formula>ISERROR(SEARCH("CC",F57))</formula>
    </cfRule>
    <cfRule type="containsText" dxfId="293" priority="1437" operator="containsText" text="CC9">
      <formula>NOT(ISERROR(SEARCH("CC9",F57)))</formula>
    </cfRule>
    <cfRule type="containsText" dxfId="292" priority="1438" operator="containsText" text="CC8">
      <formula>NOT(ISERROR(SEARCH("CC8",F57)))</formula>
    </cfRule>
    <cfRule type="containsText" dxfId="291" priority="1439" operator="containsText" text="CC7">
      <formula>NOT(ISERROR(SEARCH("CC7",F57)))</formula>
    </cfRule>
    <cfRule type="beginsWith" dxfId="290" priority="1440" operator="beginsWith" text="CC6">
      <formula>LEFT(F57,LEN("CC6"))="CC6"</formula>
    </cfRule>
    <cfRule type="containsText" dxfId="289" priority="1441" operator="containsText" text="CC5">
      <formula>NOT(ISERROR(SEARCH("CC5",F57)))</formula>
    </cfRule>
    <cfRule type="containsText" dxfId="288" priority="1442" operator="containsText" text="CC4">
      <formula>NOT(ISERROR(SEARCH("CC4",F57)))</formula>
    </cfRule>
  </conditionalFormatting>
  <conditionalFormatting sqref="F58">
    <cfRule type="beginsWith" dxfId="287" priority="1432" operator="beginsWith" text="CC3">
      <formula>LEFT(F58,LEN("CC3"))="CC3"</formula>
    </cfRule>
    <cfRule type="beginsWith" dxfId="286" priority="1433" operator="beginsWith" text="CC2">
      <formula>LEFT(F58,LEN("CC2"))="CC2"</formula>
    </cfRule>
    <cfRule type="beginsWith" dxfId="285" priority="1434" operator="beginsWith" text="CC1">
      <formula>LEFT(F58,LEN("CC1"))="CC1"</formula>
    </cfRule>
  </conditionalFormatting>
  <conditionalFormatting sqref="F58">
    <cfRule type="beginsWith" dxfId="284" priority="1431" operator="beginsWith" text="?">
      <formula>LEFT(F58,LEN("?"))="?"</formula>
    </cfRule>
    <cfRule type="containsBlanks" dxfId="283" priority="1435">
      <formula>LEN(TRIM(F58))=0</formula>
    </cfRule>
  </conditionalFormatting>
  <conditionalFormatting sqref="F58:G58">
    <cfRule type="notContainsText" dxfId="282" priority="1424" operator="notContains" text="CC">
      <formula>ISERROR(SEARCH("CC",F58))</formula>
    </cfRule>
    <cfRule type="containsText" dxfId="281" priority="1425" operator="containsText" text="CC9">
      <formula>NOT(ISERROR(SEARCH("CC9",F58)))</formula>
    </cfRule>
    <cfRule type="containsText" dxfId="280" priority="1426" operator="containsText" text="CC8">
      <formula>NOT(ISERROR(SEARCH("CC8",F58)))</formula>
    </cfRule>
    <cfRule type="containsText" dxfId="279" priority="1427" operator="containsText" text="CC7">
      <formula>NOT(ISERROR(SEARCH("CC7",F58)))</formula>
    </cfRule>
    <cfRule type="beginsWith" dxfId="278" priority="1428" operator="beginsWith" text="CC6">
      <formula>LEFT(F58,LEN("CC6"))="CC6"</formula>
    </cfRule>
    <cfRule type="containsText" dxfId="277" priority="1429" operator="containsText" text="CC5">
      <formula>NOT(ISERROR(SEARCH("CC5",F58)))</formula>
    </cfRule>
    <cfRule type="containsText" dxfId="276" priority="1430" operator="containsText" text="CC4">
      <formula>NOT(ISERROR(SEARCH("CC4",F58)))</formula>
    </cfRule>
  </conditionalFormatting>
  <conditionalFormatting sqref="BD60">
    <cfRule type="cellIs" dxfId="275" priority="1415" operator="between">
      <formula>15</formula>
      <formula>20</formula>
    </cfRule>
    <cfRule type="cellIs" dxfId="274" priority="1416" operator="between">
      <formula>10</formula>
      <formula>14.999</formula>
    </cfRule>
    <cfRule type="cellIs" dxfId="273" priority="1417" operator="between">
      <formula>5</formula>
      <formula>9.999</formula>
    </cfRule>
    <cfRule type="cellIs" dxfId="272" priority="1418" operator="between">
      <formula>0</formula>
      <formula>4.999</formula>
    </cfRule>
  </conditionalFormatting>
  <conditionalFormatting sqref="BE60">
    <cfRule type="cellIs" dxfId="271" priority="1410" operator="greaterThan">
      <formula>3</formula>
    </cfRule>
    <cfRule type="cellIs" dxfId="270" priority="1411" operator="lessThan">
      <formula>1</formula>
    </cfRule>
    <cfRule type="cellIs" dxfId="269" priority="1412" operator="equal">
      <formula>3</formula>
    </cfRule>
    <cfRule type="cellIs" dxfId="268" priority="1413" operator="equal">
      <formula>2</formula>
    </cfRule>
    <cfRule type="cellIs" dxfId="267" priority="1414" operator="equal">
      <formula>#REF!</formula>
    </cfRule>
  </conditionalFormatting>
  <conditionalFormatting sqref="AE60:AH60">
    <cfRule type="containsText" dxfId="266" priority="1406" operator="containsText" text="ggggggggggggggg">
      <formula>NOT(ISERROR(SEARCH("ggggggggggggggg",AE60)))</formula>
    </cfRule>
    <cfRule type="containsText" dxfId="265" priority="1407" operator="containsText" text="gggggggggg">
      <formula>NOT(ISERROR(SEARCH("gggggggggg",AE60)))</formula>
    </cfRule>
    <cfRule type="containsText" dxfId="264" priority="1408" operator="containsText" text="ggggg">
      <formula>NOT(ISERROR(SEARCH("ggggg",AE60)))</formula>
    </cfRule>
    <cfRule type="containsText" dxfId="263" priority="1409" operator="containsText" text="g">
      <formula>NOT(ISERROR(SEARCH("g",AE60)))</formula>
    </cfRule>
  </conditionalFormatting>
  <conditionalFormatting sqref="AJ60">
    <cfRule type="cellIs" dxfId="262" priority="1402" operator="between">
      <formula>15</formula>
      <formula>20</formula>
    </cfRule>
    <cfRule type="cellIs" dxfId="261" priority="1403" operator="between">
      <formula>10</formula>
      <formula>14.999</formula>
    </cfRule>
    <cfRule type="cellIs" dxfId="260" priority="1404" operator="between">
      <formula>5</formula>
      <formula>9.999</formula>
    </cfRule>
    <cfRule type="cellIs" dxfId="259" priority="1405" operator="between">
      <formula>0.001</formula>
      <formula>4.999</formula>
    </cfRule>
  </conditionalFormatting>
  <conditionalFormatting sqref="BD59">
    <cfRule type="cellIs" dxfId="258" priority="1398" operator="between">
      <formula>15</formula>
      <formula>20</formula>
    </cfRule>
    <cfRule type="cellIs" dxfId="257" priority="1399" operator="between">
      <formula>10</formula>
      <formula>14.999</formula>
    </cfRule>
    <cfRule type="cellIs" dxfId="256" priority="1400" operator="between">
      <formula>5</formula>
      <formula>9.999</formula>
    </cfRule>
    <cfRule type="cellIs" dxfId="255" priority="1401" operator="between">
      <formula>0</formula>
      <formula>4.999</formula>
    </cfRule>
  </conditionalFormatting>
  <conditionalFormatting sqref="BE59">
    <cfRule type="cellIs" dxfId="254" priority="1393" operator="greaterThan">
      <formula>3</formula>
    </cfRule>
    <cfRule type="cellIs" dxfId="253" priority="1394" operator="lessThan">
      <formula>1</formula>
    </cfRule>
    <cfRule type="cellIs" dxfId="252" priority="1395" operator="equal">
      <formula>3</formula>
    </cfRule>
    <cfRule type="cellIs" dxfId="251" priority="1396" operator="equal">
      <formula>2</formula>
    </cfRule>
    <cfRule type="cellIs" dxfId="250" priority="1397" operator="equal">
      <formula>#REF!</formula>
    </cfRule>
  </conditionalFormatting>
  <conditionalFormatting sqref="H57">
    <cfRule type="beginsWith" dxfId="249" priority="553" operator="beginsWith" text="CC3">
      <formula>LEFT(H57,LEN("CC3"))="CC3"</formula>
    </cfRule>
    <cfRule type="beginsWith" dxfId="248" priority="554" operator="beginsWith" text="CC2">
      <formula>LEFT(H57,LEN("CC2"))="CC2"</formula>
    </cfRule>
    <cfRule type="beginsWith" dxfId="247" priority="555" operator="beginsWith" text="CC1">
      <formula>LEFT(H57,LEN("CC1"))="CC1"</formula>
    </cfRule>
  </conditionalFormatting>
  <conditionalFormatting sqref="H57">
    <cfRule type="beginsWith" dxfId="246" priority="552" operator="beginsWith" text="?">
      <formula>LEFT(H57,LEN("?"))="?"</formula>
    </cfRule>
    <cfRule type="containsBlanks" dxfId="245" priority="556">
      <formula>LEN(TRIM(H57))=0</formula>
    </cfRule>
  </conditionalFormatting>
  <conditionalFormatting sqref="H58">
    <cfRule type="beginsWith" dxfId="244" priority="541" operator="beginsWith" text="CC3">
      <formula>LEFT(H58,LEN("CC3"))="CC3"</formula>
    </cfRule>
    <cfRule type="beginsWith" dxfId="243" priority="542" operator="beginsWith" text="CC2">
      <formula>LEFT(H58,LEN("CC2"))="CC2"</formula>
    </cfRule>
    <cfRule type="beginsWith" dxfId="242" priority="543" operator="beginsWith" text="CC1">
      <formula>LEFT(H58,LEN("CC1"))="CC1"</formula>
    </cfRule>
  </conditionalFormatting>
  <conditionalFormatting sqref="H58">
    <cfRule type="beginsWith" dxfId="241" priority="540" operator="beginsWith" text="?">
      <formula>LEFT(H58,LEN("?"))="?"</formula>
    </cfRule>
    <cfRule type="containsBlanks" dxfId="240" priority="544">
      <formula>LEN(TRIM(H58))=0</formula>
    </cfRule>
  </conditionalFormatting>
  <conditionalFormatting sqref="H57:I57">
    <cfRule type="notContainsText" dxfId="239" priority="545" operator="notContains" text="?">
      <formula>ISERROR(SEARCH("?",H57))</formula>
    </cfRule>
    <cfRule type="containsText" dxfId="238" priority="546" operator="containsText" text="CC9">
      <formula>NOT(ISERROR(SEARCH("CC9",H57)))</formula>
    </cfRule>
    <cfRule type="containsText" dxfId="237" priority="547" operator="containsText" text="CC8">
      <formula>NOT(ISERROR(SEARCH("CC8",H57)))</formula>
    </cfRule>
    <cfRule type="containsText" dxfId="236" priority="548" operator="containsText" text="CC7">
      <formula>NOT(ISERROR(SEARCH("CC7",H57)))</formula>
    </cfRule>
    <cfRule type="beginsWith" dxfId="235" priority="549" operator="beginsWith" text="CC6">
      <formula>LEFT(H57,LEN("CC6"))="CC6"</formula>
    </cfRule>
    <cfRule type="containsText" dxfId="234" priority="550" operator="containsText" text="CC5">
      <formula>NOT(ISERROR(SEARCH("CC5",H57)))</formula>
    </cfRule>
    <cfRule type="containsText" dxfId="233" priority="551" operator="containsText" text="CC4">
      <formula>NOT(ISERROR(SEARCH("CC4",H57)))</formula>
    </cfRule>
  </conditionalFormatting>
  <conditionalFormatting sqref="H58:I58">
    <cfRule type="notContainsText" dxfId="232" priority="533" operator="notContains" text="?">
      <formula>ISERROR(SEARCH("?",H58))</formula>
    </cfRule>
    <cfRule type="containsText" dxfId="231" priority="534" operator="containsText" text="CC9">
      <formula>NOT(ISERROR(SEARCH("CC9",H58)))</formula>
    </cfRule>
    <cfRule type="containsText" dxfId="230" priority="535" operator="containsText" text="CC8">
      <formula>NOT(ISERROR(SEARCH("CC8",H58)))</formula>
    </cfRule>
    <cfRule type="containsText" dxfId="229" priority="536" operator="containsText" text="CC7">
      <formula>NOT(ISERROR(SEARCH("CC7",H58)))</formula>
    </cfRule>
    <cfRule type="beginsWith" dxfId="228" priority="537" operator="beginsWith" text="CC6">
      <formula>LEFT(H58,LEN("CC6"))="CC6"</formula>
    </cfRule>
    <cfRule type="containsText" dxfId="227" priority="538" operator="containsText" text="CC5">
      <formula>NOT(ISERROR(SEARCH("CC5",H58)))</formula>
    </cfRule>
    <cfRule type="containsText" dxfId="226" priority="539" operator="containsText" text="CC4">
      <formula>NOT(ISERROR(SEARCH("CC4",H58)))</formula>
    </cfRule>
  </conditionalFormatting>
  <conditionalFormatting sqref="K39">
    <cfRule type="beginsWith" dxfId="225" priority="354" operator="beginsWith" text="A3">
      <formula>LEFT(K39,LEN("A3"))="A3"</formula>
    </cfRule>
    <cfRule type="beginsWith" dxfId="224" priority="355" operator="beginsWith" text="A2">
      <formula>LEFT(K39,LEN("A2"))="A2"</formula>
    </cfRule>
    <cfRule type="beginsWith" dxfId="223" priority="356" operator="beginsWith" text="A1">
      <formula>LEFT(K39,LEN("A1"))="A1"</formula>
    </cfRule>
  </conditionalFormatting>
  <conditionalFormatting sqref="K39">
    <cfRule type="beginsWith" dxfId="222" priority="353" operator="beginsWith" text="?">
      <formula>LEFT(K39,LEN("?"))="?"</formula>
    </cfRule>
    <cfRule type="containsBlanks" dxfId="221" priority="357">
      <formula>LEN(TRIM(K39))=0</formula>
    </cfRule>
  </conditionalFormatting>
  <conditionalFormatting sqref="AC58">
    <cfRule type="containsBlanks" dxfId="220" priority="204">
      <formula>LEN(TRIM(AC58))=0</formula>
    </cfRule>
    <cfRule type="beginsWith" dxfId="219" priority="205" operator="beginsWith" text="?">
      <formula>LEFT(AC58,LEN("?"))="?"</formula>
    </cfRule>
    <cfRule type="cellIs" dxfId="218" priority="206" operator="equal">
      <formula>3</formula>
    </cfRule>
    <cfRule type="cellIs" dxfId="217" priority="207" operator="equal">
      <formula>4</formula>
    </cfRule>
    <cfRule type="cellIs" dxfId="216" priority="208" operator="equal">
      <formula>2</formula>
    </cfRule>
    <cfRule type="cellIs" dxfId="215" priority="209" operator="equal">
      <formula>1</formula>
    </cfRule>
  </conditionalFormatting>
  <conditionalFormatting sqref="AC57">
    <cfRule type="containsBlanks" dxfId="214" priority="198">
      <formula>LEN(TRIM(AC57))=0</formula>
    </cfRule>
    <cfRule type="beginsWith" dxfId="213" priority="199" operator="beginsWith" text="?">
      <formula>LEFT(AC57,LEN("?"))="?"</formula>
    </cfRule>
    <cfRule type="cellIs" dxfId="212" priority="200" operator="equal">
      <formula>3</formula>
    </cfRule>
    <cfRule type="cellIs" dxfId="211" priority="201" operator="equal">
      <formula>4</formula>
    </cfRule>
    <cfRule type="cellIs" dxfId="210" priority="202" operator="equal">
      <formula>2</formula>
    </cfRule>
    <cfRule type="cellIs" dxfId="209" priority="203" operator="equal">
      <formula>1</formula>
    </cfRule>
  </conditionalFormatting>
  <conditionalFormatting sqref="K40">
    <cfRule type="beginsWith" dxfId="208" priority="194" operator="beginsWith" text="A3">
      <formula>LEFT(K40,LEN("A3"))="A3"</formula>
    </cfRule>
    <cfRule type="beginsWith" dxfId="207" priority="195" operator="beginsWith" text="A2">
      <formula>LEFT(K40,LEN("A2"))="A2"</formula>
    </cfRule>
    <cfRule type="beginsWith" dxfId="206" priority="196" operator="beginsWith" text="A1">
      <formula>LEFT(K40,LEN("A1"))="A1"</formula>
    </cfRule>
  </conditionalFormatting>
  <conditionalFormatting sqref="K40">
    <cfRule type="beginsWith" dxfId="205" priority="193" operator="beginsWith" text="?">
      <formula>LEFT(K40,LEN("?"))="?"</formula>
    </cfRule>
    <cfRule type="containsBlanks" dxfId="204" priority="197">
      <formula>LEN(TRIM(K40))=0</formula>
    </cfRule>
  </conditionalFormatting>
  <conditionalFormatting sqref="K41">
    <cfRule type="beginsWith" dxfId="203" priority="189" operator="beginsWith" text="A3">
      <formula>LEFT(K41,LEN("A3"))="A3"</formula>
    </cfRule>
    <cfRule type="beginsWith" dxfId="202" priority="190" operator="beginsWith" text="A2">
      <formula>LEFT(K41,LEN("A2"))="A2"</formula>
    </cfRule>
    <cfRule type="beginsWith" dxfId="201" priority="191" operator="beginsWith" text="A1">
      <formula>LEFT(K41,LEN("A1"))="A1"</formula>
    </cfRule>
  </conditionalFormatting>
  <conditionalFormatting sqref="K41">
    <cfRule type="beginsWith" dxfId="200" priority="188" operator="beginsWith" text="?">
      <formula>LEFT(K41,LEN("?"))="?"</formula>
    </cfRule>
    <cfRule type="containsBlanks" dxfId="199" priority="192">
      <formula>LEN(TRIM(K41))=0</formula>
    </cfRule>
  </conditionalFormatting>
  <conditionalFormatting sqref="K42">
    <cfRule type="beginsWith" dxfId="198" priority="184" operator="beginsWith" text="A3">
      <formula>LEFT(K42,LEN("A3"))="A3"</formula>
    </cfRule>
    <cfRule type="beginsWith" dxfId="197" priority="185" operator="beginsWith" text="A2">
      <formula>LEFT(K42,LEN("A2"))="A2"</formula>
    </cfRule>
    <cfRule type="beginsWith" dxfId="196" priority="186" operator="beginsWith" text="A1">
      <formula>LEFT(K42,LEN("A1"))="A1"</formula>
    </cfRule>
  </conditionalFormatting>
  <conditionalFormatting sqref="K42">
    <cfRule type="beginsWith" dxfId="195" priority="183" operator="beginsWith" text="?">
      <formula>LEFT(K42,LEN("?"))="?"</formula>
    </cfRule>
    <cfRule type="containsBlanks" dxfId="194" priority="187">
      <formula>LEN(TRIM(K42))=0</formula>
    </cfRule>
  </conditionalFormatting>
  <conditionalFormatting sqref="K43">
    <cfRule type="beginsWith" dxfId="193" priority="179" operator="beginsWith" text="A3">
      <formula>LEFT(K43,LEN("A3"))="A3"</formula>
    </cfRule>
    <cfRule type="beginsWith" dxfId="192" priority="180" operator="beginsWith" text="A2">
      <formula>LEFT(K43,LEN("A2"))="A2"</formula>
    </cfRule>
    <cfRule type="beginsWith" dxfId="191" priority="181" operator="beginsWith" text="A1">
      <formula>LEFT(K43,LEN("A1"))="A1"</formula>
    </cfRule>
  </conditionalFormatting>
  <conditionalFormatting sqref="K43">
    <cfRule type="beginsWith" dxfId="190" priority="178" operator="beginsWith" text="?">
      <formula>LEFT(K43,LEN("?"))="?"</formula>
    </cfRule>
    <cfRule type="containsBlanks" dxfId="189" priority="182">
      <formula>LEN(TRIM(K43))=0</formula>
    </cfRule>
  </conditionalFormatting>
  <conditionalFormatting sqref="K44">
    <cfRule type="beginsWith" dxfId="188" priority="174" operator="beginsWith" text="A3">
      <formula>LEFT(K44,LEN("A3"))="A3"</formula>
    </cfRule>
    <cfRule type="beginsWith" dxfId="187" priority="175" operator="beginsWith" text="A2">
      <formula>LEFT(K44,LEN("A2"))="A2"</formula>
    </cfRule>
    <cfRule type="beginsWith" dxfId="186" priority="176" operator="beginsWith" text="A1">
      <formula>LEFT(K44,LEN("A1"))="A1"</formula>
    </cfRule>
  </conditionalFormatting>
  <conditionalFormatting sqref="K44">
    <cfRule type="beginsWith" dxfId="185" priority="173" operator="beginsWith" text="?">
      <formula>LEFT(K44,LEN("?"))="?"</formula>
    </cfRule>
    <cfRule type="containsBlanks" dxfId="184" priority="177">
      <formula>LEN(TRIM(K44))=0</formula>
    </cfRule>
  </conditionalFormatting>
  <conditionalFormatting sqref="K45">
    <cfRule type="beginsWith" dxfId="183" priority="169" operator="beginsWith" text="A3">
      <formula>LEFT(K45,LEN("A3"))="A3"</formula>
    </cfRule>
    <cfRule type="beginsWith" dxfId="182" priority="170" operator="beginsWith" text="A2">
      <formula>LEFT(K45,LEN("A2"))="A2"</formula>
    </cfRule>
    <cfRule type="beginsWith" dxfId="181" priority="171" operator="beginsWith" text="A1">
      <formula>LEFT(K45,LEN("A1"))="A1"</formula>
    </cfRule>
  </conditionalFormatting>
  <conditionalFormatting sqref="K45">
    <cfRule type="beginsWith" dxfId="180" priority="168" operator="beginsWith" text="?">
      <formula>LEFT(K45,LEN("?"))="?"</formula>
    </cfRule>
    <cfRule type="containsBlanks" dxfId="179" priority="172">
      <formula>LEN(TRIM(K45))=0</formula>
    </cfRule>
  </conditionalFormatting>
  <conditionalFormatting sqref="K46">
    <cfRule type="beginsWith" dxfId="178" priority="164" operator="beginsWith" text="A3">
      <formula>LEFT(K46,LEN("A3"))="A3"</formula>
    </cfRule>
    <cfRule type="beginsWith" dxfId="177" priority="165" operator="beginsWith" text="A2">
      <formula>LEFT(K46,LEN("A2"))="A2"</formula>
    </cfRule>
    <cfRule type="beginsWith" dxfId="176" priority="166" operator="beginsWith" text="A1">
      <formula>LEFT(K46,LEN("A1"))="A1"</formula>
    </cfRule>
  </conditionalFormatting>
  <conditionalFormatting sqref="K46">
    <cfRule type="beginsWith" dxfId="175" priority="163" operator="beginsWith" text="?">
      <formula>LEFT(K46,LEN("?"))="?"</formula>
    </cfRule>
    <cfRule type="containsBlanks" dxfId="174" priority="167">
      <formula>LEN(TRIM(K46))=0</formula>
    </cfRule>
  </conditionalFormatting>
  <conditionalFormatting sqref="K47">
    <cfRule type="beginsWith" dxfId="173" priority="159" operator="beginsWith" text="A3">
      <formula>LEFT(K47,LEN("A3"))="A3"</formula>
    </cfRule>
    <cfRule type="beginsWith" dxfId="172" priority="160" operator="beginsWith" text="A2">
      <formula>LEFT(K47,LEN("A2"))="A2"</formula>
    </cfRule>
    <cfRule type="beginsWith" dxfId="171" priority="161" operator="beginsWith" text="A1">
      <formula>LEFT(K47,LEN("A1"))="A1"</formula>
    </cfRule>
  </conditionalFormatting>
  <conditionalFormatting sqref="K47">
    <cfRule type="beginsWith" dxfId="170" priority="158" operator="beginsWith" text="?">
      <formula>LEFT(K47,LEN("?"))="?"</formula>
    </cfRule>
    <cfRule type="containsBlanks" dxfId="169" priority="162">
      <formula>LEN(TRIM(K47))=0</formula>
    </cfRule>
  </conditionalFormatting>
  <conditionalFormatting sqref="AE41:AH41">
    <cfRule type="containsText" dxfId="168" priority="126" operator="containsText" text="ggggggggggggggg">
      <formula>NOT(ISERROR(SEARCH("ggggggggggggggg",AE41)))</formula>
    </cfRule>
    <cfRule type="containsText" dxfId="167" priority="127" operator="containsText" text="gggggggggg">
      <formula>NOT(ISERROR(SEARCH("gggggggggg",AE41)))</formula>
    </cfRule>
    <cfRule type="containsText" dxfId="166" priority="128" operator="containsText" text="ggggg">
      <formula>NOT(ISERROR(SEARCH("ggggg",AE41)))</formula>
    </cfRule>
    <cfRule type="containsText" dxfId="165" priority="129" operator="containsText" text="g">
      <formula>NOT(ISERROR(SEARCH("g",AE41)))</formula>
    </cfRule>
  </conditionalFormatting>
  <conditionalFormatting sqref="AE42:AH42">
    <cfRule type="containsText" dxfId="164" priority="122" operator="containsText" text="ggggggggggggggg">
      <formula>NOT(ISERROR(SEARCH("ggggggggggggggg",AE42)))</formula>
    </cfRule>
    <cfRule type="containsText" dxfId="163" priority="123" operator="containsText" text="gggggggggg">
      <formula>NOT(ISERROR(SEARCH("gggggggggg",AE42)))</formula>
    </cfRule>
    <cfRule type="containsText" dxfId="162" priority="124" operator="containsText" text="ggggg">
      <formula>NOT(ISERROR(SEARCH("ggggg",AE42)))</formula>
    </cfRule>
    <cfRule type="containsText" dxfId="161" priority="125" operator="containsText" text="g">
      <formula>NOT(ISERROR(SEARCH("g",AE42)))</formula>
    </cfRule>
  </conditionalFormatting>
  <conditionalFormatting sqref="AE43:AH43">
    <cfRule type="containsText" dxfId="160" priority="118" operator="containsText" text="ggggggggggggggg">
      <formula>NOT(ISERROR(SEARCH("ggggggggggggggg",AE43)))</formula>
    </cfRule>
    <cfRule type="containsText" dxfId="159" priority="119" operator="containsText" text="gggggggggg">
      <formula>NOT(ISERROR(SEARCH("gggggggggg",AE43)))</formula>
    </cfRule>
    <cfRule type="containsText" dxfId="158" priority="120" operator="containsText" text="ggggg">
      <formula>NOT(ISERROR(SEARCH("ggggg",AE43)))</formula>
    </cfRule>
    <cfRule type="containsText" dxfId="157" priority="121" operator="containsText" text="g">
      <formula>NOT(ISERROR(SEARCH("g",AE43)))</formula>
    </cfRule>
  </conditionalFormatting>
  <conditionalFormatting sqref="AE44:AH44">
    <cfRule type="containsText" dxfId="156" priority="114" operator="containsText" text="ggggggggggggggg">
      <formula>NOT(ISERROR(SEARCH("ggggggggggggggg",AE44)))</formula>
    </cfRule>
    <cfRule type="containsText" dxfId="155" priority="115" operator="containsText" text="gggggggggg">
      <formula>NOT(ISERROR(SEARCH("gggggggggg",AE44)))</formula>
    </cfRule>
    <cfRule type="containsText" dxfId="154" priority="116" operator="containsText" text="ggggg">
      <formula>NOT(ISERROR(SEARCH("ggggg",AE44)))</formula>
    </cfRule>
    <cfRule type="containsText" dxfId="153" priority="117" operator="containsText" text="g">
      <formula>NOT(ISERROR(SEARCH("g",AE44)))</formula>
    </cfRule>
  </conditionalFormatting>
  <conditionalFormatting sqref="AE45:AH45">
    <cfRule type="containsText" dxfId="152" priority="110" operator="containsText" text="ggggggggggggggg">
      <formula>NOT(ISERROR(SEARCH("ggggggggggggggg",AE45)))</formula>
    </cfRule>
    <cfRule type="containsText" dxfId="151" priority="111" operator="containsText" text="gggggggggg">
      <formula>NOT(ISERROR(SEARCH("gggggggggg",AE45)))</formula>
    </cfRule>
    <cfRule type="containsText" dxfId="150" priority="112" operator="containsText" text="ggggg">
      <formula>NOT(ISERROR(SEARCH("ggggg",AE45)))</formula>
    </cfRule>
    <cfRule type="containsText" dxfId="149" priority="113" operator="containsText" text="g">
      <formula>NOT(ISERROR(SEARCH("g",AE45)))</formula>
    </cfRule>
  </conditionalFormatting>
  <conditionalFormatting sqref="AE46:AH46">
    <cfRule type="containsText" dxfId="148" priority="106" operator="containsText" text="ggggggggggggggg">
      <formula>NOT(ISERROR(SEARCH("ggggggggggggggg",AE46)))</formula>
    </cfRule>
    <cfRule type="containsText" dxfId="147" priority="107" operator="containsText" text="gggggggggg">
      <formula>NOT(ISERROR(SEARCH("gggggggggg",AE46)))</formula>
    </cfRule>
    <cfRule type="containsText" dxfId="146" priority="108" operator="containsText" text="ggggg">
      <formula>NOT(ISERROR(SEARCH("ggggg",AE46)))</formula>
    </cfRule>
    <cfRule type="containsText" dxfId="145" priority="109" operator="containsText" text="g">
      <formula>NOT(ISERROR(SEARCH("g",AE46)))</formula>
    </cfRule>
  </conditionalFormatting>
  <conditionalFormatting sqref="AE47:AH47">
    <cfRule type="containsText" dxfId="144" priority="102" operator="containsText" text="ggggggggggggggg">
      <formula>NOT(ISERROR(SEARCH("ggggggggggggggg",AE47)))</formula>
    </cfRule>
    <cfRule type="containsText" dxfId="143" priority="103" operator="containsText" text="gggggggggg">
      <formula>NOT(ISERROR(SEARCH("gggggggggg",AE47)))</formula>
    </cfRule>
    <cfRule type="containsText" dxfId="142" priority="104" operator="containsText" text="ggggg">
      <formula>NOT(ISERROR(SEARCH("ggggg",AE47)))</formula>
    </cfRule>
    <cfRule type="containsText" dxfId="141" priority="105" operator="containsText" text="g">
      <formula>NOT(ISERROR(SEARCH("g",AE47)))</formula>
    </cfRule>
  </conditionalFormatting>
  <conditionalFormatting sqref="AC39">
    <cfRule type="containsBlanks" dxfId="140" priority="91">
      <formula>LEN(TRIM(AC39))=0</formula>
    </cfRule>
    <cfRule type="beginsWith" dxfId="139" priority="92" operator="beginsWith" text="?">
      <formula>LEFT(AC39,LEN("?"))="?"</formula>
    </cfRule>
    <cfRule type="cellIs" dxfId="138" priority="93" operator="equal">
      <formula>3</formula>
    </cfRule>
    <cfRule type="cellIs" dxfId="137" priority="94" operator="equal">
      <formula>4</formula>
    </cfRule>
    <cfRule type="cellIs" dxfId="136" priority="95" operator="equal">
      <formula>2</formula>
    </cfRule>
    <cfRule type="cellIs" dxfId="135" priority="96" operator="equal">
      <formula>1</formula>
    </cfRule>
  </conditionalFormatting>
  <conditionalFormatting sqref="AC40">
    <cfRule type="containsBlanks" dxfId="134" priority="85">
      <formula>LEN(TRIM(AC40))=0</formula>
    </cfRule>
    <cfRule type="beginsWith" dxfId="133" priority="86" operator="beginsWith" text="?">
      <formula>LEFT(AC40,LEN("?"))="?"</formula>
    </cfRule>
    <cfRule type="cellIs" dxfId="132" priority="87" operator="equal">
      <formula>3</formula>
    </cfRule>
    <cfRule type="cellIs" dxfId="131" priority="88" operator="equal">
      <formula>4</formula>
    </cfRule>
    <cfRule type="cellIs" dxfId="130" priority="89" operator="equal">
      <formula>2</formula>
    </cfRule>
    <cfRule type="cellIs" dxfId="129" priority="90" operator="equal">
      <formula>1</formula>
    </cfRule>
  </conditionalFormatting>
  <conditionalFormatting sqref="AC43">
    <cfRule type="containsBlanks" dxfId="128" priority="37">
      <formula>LEN(TRIM(AC43))=0</formula>
    </cfRule>
    <cfRule type="beginsWith" dxfId="127" priority="38" operator="beginsWith" text="?">
      <formula>LEFT(AC43,LEN("?"))="?"</formula>
    </cfRule>
    <cfRule type="cellIs" dxfId="126" priority="39" operator="equal">
      <formula>3</formula>
    </cfRule>
    <cfRule type="cellIs" dxfId="125" priority="40" operator="equal">
      <formula>4</formula>
    </cfRule>
    <cfRule type="cellIs" dxfId="124" priority="41" operator="equal">
      <formula>2</formula>
    </cfRule>
    <cfRule type="cellIs" dxfId="123" priority="42" operator="equal">
      <formula>1</formula>
    </cfRule>
  </conditionalFormatting>
  <conditionalFormatting sqref="AC41">
    <cfRule type="containsBlanks" dxfId="122" priority="31">
      <formula>LEN(TRIM(AC41))=0</formula>
    </cfRule>
    <cfRule type="beginsWith" dxfId="121" priority="32" operator="beginsWith" text="?">
      <formula>LEFT(AC41,LEN("?"))="?"</formula>
    </cfRule>
    <cfRule type="cellIs" dxfId="120" priority="33" operator="equal">
      <formula>3</formula>
    </cfRule>
    <cfRule type="cellIs" dxfId="119" priority="34" operator="equal">
      <formula>4</formula>
    </cfRule>
    <cfRule type="cellIs" dxfId="118" priority="35" operator="equal">
      <formula>2</formula>
    </cfRule>
    <cfRule type="cellIs" dxfId="117" priority="36" operator="equal">
      <formula>1</formula>
    </cfRule>
  </conditionalFormatting>
  <conditionalFormatting sqref="AC44">
    <cfRule type="containsBlanks" dxfId="116" priority="25">
      <formula>LEN(TRIM(AC44))=0</formula>
    </cfRule>
    <cfRule type="beginsWith" dxfId="115" priority="26" operator="beginsWith" text="?">
      <formula>LEFT(AC44,LEN("?"))="?"</formula>
    </cfRule>
    <cfRule type="cellIs" dxfId="114" priority="27" operator="equal">
      <formula>3</formula>
    </cfRule>
    <cfRule type="cellIs" dxfId="113" priority="28" operator="equal">
      <formula>4</formula>
    </cfRule>
    <cfRule type="cellIs" dxfId="112" priority="29" operator="equal">
      <formula>2</formula>
    </cfRule>
    <cfRule type="cellIs" dxfId="111" priority="30" operator="equal">
      <formula>1</formula>
    </cfRule>
  </conditionalFormatting>
  <conditionalFormatting sqref="AC42">
    <cfRule type="containsBlanks" dxfId="110" priority="19">
      <formula>LEN(TRIM(AC42))=0</formula>
    </cfRule>
    <cfRule type="beginsWith" dxfId="109" priority="20" operator="beginsWith" text="?">
      <formula>LEFT(AC42,LEN("?"))="?"</formula>
    </cfRule>
    <cfRule type="cellIs" dxfId="108" priority="21" operator="equal">
      <formula>3</formula>
    </cfRule>
    <cfRule type="cellIs" dxfId="107" priority="22" operator="equal">
      <formula>4</formula>
    </cfRule>
    <cfRule type="cellIs" dxfId="106" priority="23" operator="equal">
      <formula>2</formula>
    </cfRule>
    <cfRule type="cellIs" dxfId="105" priority="24" operator="equal">
      <formula>1</formula>
    </cfRule>
  </conditionalFormatting>
  <conditionalFormatting sqref="AC45">
    <cfRule type="containsBlanks" dxfId="104" priority="13">
      <formula>LEN(TRIM(AC45))=0</formula>
    </cfRule>
    <cfRule type="beginsWith" dxfId="103" priority="14" operator="beginsWith" text="?">
      <formula>LEFT(AC45,LEN("?"))="?"</formula>
    </cfRule>
    <cfRule type="cellIs" dxfId="102" priority="15" operator="equal">
      <formula>3</formula>
    </cfRule>
    <cfRule type="cellIs" dxfId="101" priority="16" operator="equal">
      <formula>4</formula>
    </cfRule>
    <cfRule type="cellIs" dxfId="100" priority="17" operator="equal">
      <formula>2</formula>
    </cfRule>
    <cfRule type="cellIs" dxfId="99" priority="18" operator="equal">
      <formula>1</formula>
    </cfRule>
  </conditionalFormatting>
  <conditionalFormatting sqref="AC47">
    <cfRule type="containsBlanks" dxfId="98" priority="7">
      <formula>LEN(TRIM(AC47))=0</formula>
    </cfRule>
    <cfRule type="beginsWith" dxfId="97" priority="8" operator="beginsWith" text="?">
      <formula>LEFT(AC47,LEN("?"))="?"</formula>
    </cfRule>
    <cfRule type="cellIs" dxfId="96" priority="9" operator="equal">
      <formula>3</formula>
    </cfRule>
    <cfRule type="cellIs" dxfId="95" priority="10" operator="equal">
      <formula>4</formula>
    </cfRule>
    <cfRule type="cellIs" dxfId="94" priority="11" operator="equal">
      <formula>2</formula>
    </cfRule>
    <cfRule type="cellIs" dxfId="93" priority="12" operator="equal">
      <formula>1</formula>
    </cfRule>
  </conditionalFormatting>
  <conditionalFormatting sqref="AC46">
    <cfRule type="containsBlanks" dxfId="92" priority="1">
      <formula>LEN(TRIM(AC46))=0</formula>
    </cfRule>
    <cfRule type="beginsWith" dxfId="91" priority="2" operator="beginsWith" text="?">
      <formula>LEFT(AC46,LEN("?"))="?"</formula>
    </cfRule>
    <cfRule type="cellIs" dxfId="90" priority="3" operator="equal">
      <formula>3</formula>
    </cfRule>
    <cfRule type="cellIs" dxfId="89" priority="4" operator="equal">
      <formula>4</formula>
    </cfRule>
    <cfRule type="cellIs" dxfId="88" priority="5" operator="equal">
      <formula>2</formula>
    </cfRule>
    <cfRule type="cellIs" dxfId="87" priority="6" operator="equal">
      <formula>1</formula>
    </cfRule>
  </conditionalFormatting>
  <dataValidations count="1">
    <dataValidation type="list" allowBlank="1" showInputMessage="1" showErrorMessage="1" sqref="S6 AC48 H48:I48">
      <formula1>#REF!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3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'Donnees Gen.'!$F$15:$F$19</xm:f>
          </x14:formula1>
          <xm:sqref>O22:Y22</xm:sqref>
        </x14:dataValidation>
        <x14:dataValidation type="list" allowBlank="1" showInputMessage="1" showErrorMessage="1">
          <x14:formula1>
            <xm:f>'Donnees Gen.'!$D$26:$D$28</xm:f>
          </x14:formula1>
          <xm:sqref>AC40</xm:sqref>
        </x14:dataValidation>
        <x14:dataValidation type="list" allowBlank="1" showInputMessage="1" showErrorMessage="1">
          <x14:formula1>
            <xm:f>'Donnees Gen.'!$D$25:$D$28</xm:f>
          </x14:formula1>
          <xm:sqref>AC39 AC41:AC47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B1:AJ99"/>
  <sheetViews>
    <sheetView topLeftCell="E14" zoomScale="70" zoomScaleNormal="70" workbookViewId="0">
      <selection activeCell="P26" sqref="P26"/>
    </sheetView>
  </sheetViews>
  <sheetFormatPr baseColWidth="10" defaultColWidth="10.85546875" defaultRowHeight="17.100000000000001" customHeight="1"/>
  <cols>
    <col min="1" max="1" width="2.42578125" style="4" customWidth="1"/>
    <col min="2" max="2" width="16.7109375" style="4" customWidth="1"/>
    <col min="3" max="3" width="1.7109375" style="4" customWidth="1"/>
    <col min="4" max="4" width="33.42578125" style="4" customWidth="1"/>
    <col min="5" max="5" width="1.5703125" style="4" customWidth="1"/>
    <col min="6" max="6" width="16.7109375" style="4" customWidth="1"/>
    <col min="7" max="7" width="1.7109375" style="4" customWidth="1"/>
    <col min="8" max="8" width="74.140625" style="4" customWidth="1"/>
    <col min="9" max="9" width="4.140625" style="4" customWidth="1"/>
    <col min="10" max="10" width="13.7109375" style="4" customWidth="1"/>
    <col min="11" max="11" width="73.140625" style="4" customWidth="1"/>
    <col min="12" max="14" width="8.28515625" style="4" customWidth="1"/>
    <col min="15" max="16" width="10.85546875" style="4"/>
    <col min="17" max="24" width="13.7109375" style="4" customWidth="1"/>
    <col min="25" max="16384" width="10.85546875" style="4"/>
  </cols>
  <sheetData>
    <row r="1" spans="2:36" s="5" customFormat="1" ht="36.75" customHeight="1">
      <c r="F1" s="125"/>
      <c r="G1" s="161"/>
      <c r="J1" s="126"/>
    </row>
    <row r="2" spans="2:36" s="5" customFormat="1" ht="20.100000000000001" customHeight="1">
      <c r="B2" s="88" t="s">
        <v>69</v>
      </c>
      <c r="C2" s="164"/>
      <c r="D2" s="88" t="s">
        <v>69</v>
      </c>
      <c r="E2" s="164"/>
      <c r="F2" s="88" t="s">
        <v>72</v>
      </c>
      <c r="G2" s="164"/>
      <c r="H2" s="88" t="s">
        <v>250</v>
      </c>
      <c r="J2" s="88" t="s">
        <v>85</v>
      </c>
      <c r="K2" s="88" t="s">
        <v>249</v>
      </c>
      <c r="L2" s="88" t="s">
        <v>168</v>
      </c>
      <c r="P2" s="88" t="s">
        <v>85</v>
      </c>
      <c r="Q2" s="714" t="s">
        <v>251</v>
      </c>
      <c r="R2" s="715"/>
      <c r="S2" s="715"/>
      <c r="T2" s="715"/>
      <c r="U2" s="715"/>
      <c r="V2" s="715"/>
      <c r="W2" s="715"/>
      <c r="X2" s="715"/>
      <c r="Z2" s="88" t="s">
        <v>85</v>
      </c>
      <c r="AA2" s="714" t="s">
        <v>254</v>
      </c>
      <c r="AB2" s="715"/>
      <c r="AC2" s="715"/>
      <c r="AD2" s="715"/>
      <c r="AE2" s="715"/>
      <c r="AF2" s="715"/>
      <c r="AG2" s="715"/>
      <c r="AH2" s="715"/>
    </row>
    <row r="3" spans="2:36" s="5" customFormat="1" ht="20.100000000000001" customHeight="1">
      <c r="B3" s="12"/>
      <c r="C3" s="165"/>
      <c r="D3" s="12"/>
      <c r="E3" s="165"/>
      <c r="F3" s="12" t="s">
        <v>10</v>
      </c>
      <c r="G3" s="165"/>
      <c r="H3" s="370" t="s">
        <v>10</v>
      </c>
      <c r="J3" s="368"/>
      <c r="K3" s="130"/>
      <c r="L3" s="395"/>
      <c r="P3" s="439"/>
      <c r="Q3" s="130"/>
      <c r="R3" s="130"/>
      <c r="S3" s="130"/>
      <c r="T3" s="130"/>
      <c r="U3" s="130"/>
      <c r="V3" s="130"/>
      <c r="W3" s="130"/>
      <c r="X3" s="130"/>
      <c r="Z3" s="439"/>
      <c r="AA3" s="130"/>
      <c r="AB3" s="130"/>
      <c r="AC3" s="130"/>
      <c r="AD3" s="130"/>
      <c r="AE3" s="130"/>
      <c r="AF3" s="130"/>
      <c r="AG3" s="130"/>
      <c r="AH3" s="130"/>
    </row>
    <row r="4" spans="2:36" s="5" customFormat="1" ht="36">
      <c r="B4" s="719" t="s">
        <v>67</v>
      </c>
      <c r="C4" s="166"/>
      <c r="D4" s="722" t="s">
        <v>203</v>
      </c>
      <c r="E4" s="449"/>
      <c r="F4" s="377" t="s">
        <v>197</v>
      </c>
      <c r="G4" s="166"/>
      <c r="H4" s="378" t="s">
        <v>196</v>
      </c>
      <c r="I4" s="5" t="s">
        <v>86</v>
      </c>
      <c r="J4" s="377" t="s">
        <v>142</v>
      </c>
      <c r="K4" s="306" t="str">
        <f>VLOOKUP(J4,'Donnees rap'!A:B,2,FALSE)</f>
        <v>Définir une installation à l’aide de solutions préétablies</v>
      </c>
      <c r="L4" s="380" t="str">
        <f>VLOOKUP(J4,'Donnees rap'!A:C,3,FALSE)</f>
        <v>CC3</v>
      </c>
      <c r="M4" s="5" t="str">
        <f>L4&amp;"_"&amp;COUNTIF($L$4:L4, L4)</f>
        <v>CC3_1</v>
      </c>
      <c r="P4" s="377" t="s">
        <v>158</v>
      </c>
      <c r="Q4" s="377" t="s">
        <v>159</v>
      </c>
      <c r="R4" s="377" t="s">
        <v>160</v>
      </c>
      <c r="S4" s="377" t="s">
        <v>161</v>
      </c>
      <c r="T4" s="377" t="s">
        <v>162</v>
      </c>
      <c r="U4" s="377" t="s">
        <v>163</v>
      </c>
      <c r="V4" s="377" t="s">
        <v>164</v>
      </c>
      <c r="W4" s="377" t="s">
        <v>165</v>
      </c>
      <c r="X4" s="377" t="s">
        <v>166</v>
      </c>
      <c r="Z4" s="377" t="s">
        <v>158</v>
      </c>
      <c r="AA4" s="377" t="s">
        <v>159</v>
      </c>
      <c r="AB4" s="377" t="s">
        <v>160</v>
      </c>
      <c r="AC4" s="377" t="s">
        <v>161</v>
      </c>
      <c r="AD4" s="377" t="s">
        <v>162</v>
      </c>
      <c r="AE4" s="377" t="s">
        <v>163</v>
      </c>
      <c r="AF4" s="377" t="s">
        <v>164</v>
      </c>
      <c r="AG4" s="377" t="s">
        <v>165</v>
      </c>
      <c r="AH4" s="377" t="s">
        <v>166</v>
      </c>
    </row>
    <row r="5" spans="2:36" s="5" customFormat="1" ht="36">
      <c r="B5" s="720"/>
      <c r="C5" s="166"/>
      <c r="D5" s="723"/>
      <c r="E5" s="166"/>
      <c r="F5" s="377" t="s">
        <v>199</v>
      </c>
      <c r="G5" s="166"/>
      <c r="H5" s="378" t="s">
        <v>198</v>
      </c>
      <c r="J5" s="377" t="s">
        <v>135</v>
      </c>
      <c r="K5" s="306" t="str">
        <f>VLOOKUP(J5,'Donnees rap'!A:B,2,FALSE)</f>
        <v>Analyser les conditions de l’opération et son contexte</v>
      </c>
      <c r="L5" s="380" t="str">
        <f>VLOOKUP(J5,'Donnees rap'!A:C,3,FALSE)</f>
        <v>CC1</v>
      </c>
      <c r="M5" s="5" t="str">
        <f>L5&amp;"_"&amp;COUNTIF($L$4:L5, L5)</f>
        <v>CC1_1</v>
      </c>
      <c r="O5" s="5">
        <v>1</v>
      </c>
      <c r="P5" s="306" t="str">
        <f>IFERROR(INDEX($F$2:$F$25,MATCH($P$4&amp;"_"&amp;O5,$M$2:$M$25,0)),"")</f>
        <v>T 1-2</v>
      </c>
      <c r="Q5" s="306" t="str">
        <f>IFERROR(INDEX($F$2:$F$25,MATCH($Q$4&amp;"_"&amp;O5,$M$2:$M$25,0)),"")</f>
        <v>T 1-3</v>
      </c>
      <c r="R5" s="306" t="str">
        <f>IFERROR(INDEX($F$2:$F$25,MATCH($R$4&amp;"_"&amp;O5,$M$2:$M$25,0)),"")</f>
        <v>T 1-1</v>
      </c>
      <c r="S5" s="306" t="str">
        <f>IFERROR(INDEX($F$2:$F$25,MATCH($S$4&amp;"_"&amp;O5,$M$2:$M$25,0)),"")</f>
        <v>T 2-2</v>
      </c>
      <c r="T5" s="306" t="str">
        <f>IFERROR(INDEX($F$2:$F$25,MATCH($T$4&amp;"_"&amp;O5,$M$2:$M$25,0)),"")</f>
        <v>T 3-1</v>
      </c>
      <c r="U5" s="306" t="str">
        <f>IFERROR(INDEX($F$2:$F$25,MATCH($U$4&amp;"_"&amp;O5,$M$2:$M$25,0)),"")</f>
        <v>T 3-2</v>
      </c>
      <c r="V5" s="306" t="str">
        <f>IFERROR(INDEX($F$2:$F$25,MATCH($V$4&amp;"_"&amp;O5,$M$2:$M$25,0)),"")</f>
        <v>T 4-1</v>
      </c>
      <c r="W5" s="306" t="str">
        <f>IFERROR(INDEX($F$2:$F$25,MATCH($W$4&amp;"_"&amp;O5,$M$2:$M$25,0)),"")</f>
        <v>T 1-4</v>
      </c>
      <c r="X5" s="306" t="str">
        <f>IFERROR(INDEX($F$2:$F$25,MATCH($X$4&amp;"_"&amp;O5,$M$2:$M$25,0)),"")</f>
        <v>T 5-2</v>
      </c>
      <c r="Z5" s="450" t="str">
        <f ca="1">IFERROR(_xlfn.SWITCH(VLOOKUP(P5,'Tâches travaillées'!$H$51:$AJ$103,22,FALSE),"SC",0,"A",1,"R",2),"")</f>
        <v/>
      </c>
      <c r="AA5" s="450" t="str">
        <f ca="1">IFERROR(_xlfn.SWITCH(VLOOKUP(Q5,'Tâches travaillées'!$H$51:$AJ$103,22,FALSE),"SC",0,"A",1,"R",2),"")</f>
        <v/>
      </c>
      <c r="AB5" s="450" t="str">
        <f ca="1">IFERROR(_xlfn.SWITCH(VLOOKUP(R5,'Tâches travaillées'!$H$51:$AJ$103,22,FALSE),"SC",0,"A",1,"R",2),"")</f>
        <v/>
      </c>
      <c r="AC5" s="450" t="str">
        <f ca="1">IFERROR(_xlfn.SWITCH(VLOOKUP(S5,'Tâches travaillées'!$H$51:$AJ$103,22,FALSE),"SC",0,"A",1,"R",2),"")</f>
        <v/>
      </c>
      <c r="AD5" s="450" t="str">
        <f ca="1">IFERROR(_xlfn.SWITCH(VLOOKUP(T5,'Tâches travaillées'!$H$51:$AJ$103,22,FALSE),"SC",0,"A",1,"R",2),"")</f>
        <v/>
      </c>
      <c r="AE5" s="450" t="str">
        <f ca="1">IFERROR(_xlfn.SWITCH(VLOOKUP(U5,'Tâches travaillées'!$H$51:$AJ$103,22,FALSE),"SC",0,"A",1,"R",2),"")</f>
        <v/>
      </c>
      <c r="AF5" s="450" t="str">
        <f ca="1">IFERROR(_xlfn.SWITCH(VLOOKUP(V5,'Tâches travaillées'!$H$51:$AJ$103,22,FALSE),"SC",0,"A",1,"R",2),"")</f>
        <v/>
      </c>
      <c r="AG5" s="450" t="str">
        <f ca="1">IFERROR(_xlfn.SWITCH(VLOOKUP(W5,'Tâches travaillées'!$H$51:$AJ$103,22,FALSE),"SC",0,"A",1,"R",2),"")</f>
        <v/>
      </c>
      <c r="AH5" s="450" t="str">
        <f ca="1">IFERROR(_xlfn.SWITCH(VLOOKUP(X5,'Tâches travaillées'!$H$51:$AJ$103,22,FALSE),"SC",0,"A",1,"R",2),"")</f>
        <v/>
      </c>
      <c r="AJ5"/>
    </row>
    <row r="6" spans="2:36" s="5" customFormat="1" ht="36">
      <c r="B6" s="720"/>
      <c r="C6" s="166"/>
      <c r="D6" s="723"/>
      <c r="E6" s="166"/>
      <c r="F6" s="377" t="s">
        <v>201</v>
      </c>
      <c r="G6" s="166"/>
      <c r="H6" s="378" t="s">
        <v>200</v>
      </c>
      <c r="I6" s="5" t="s">
        <v>86</v>
      </c>
      <c r="J6" s="377" t="s">
        <v>141</v>
      </c>
      <c r="K6" s="306" t="str">
        <f>VLOOKUP(J6,'Donnees rap'!A:B,2,FALSE)</f>
        <v>Organiser l’opération dans son contexte</v>
      </c>
      <c r="L6" s="380" t="str">
        <f>VLOOKUP(J6,'Donnees rap'!A:C,3,FALSE)</f>
        <v>CC2</v>
      </c>
      <c r="M6" s="5" t="str">
        <f>L6&amp;"_"&amp;COUNTIF($L$4:L6, L6)</f>
        <v>CC2_1</v>
      </c>
      <c r="O6" s="5">
        <v>2</v>
      </c>
      <c r="P6" s="306" t="str">
        <f t="shared" ref="P6:P21" si="0">IFERROR(INDEX($F$2:$F$25,MATCH($P$4&amp;"_"&amp;O6,$M$2:$M$25,0)),"")</f>
        <v/>
      </c>
      <c r="Q6" s="306" t="str">
        <f t="shared" ref="Q6:Q21" si="1">IFERROR(INDEX($F$2:$F$25,MATCH($Q$4&amp;"_"&amp;O6,$M$2:$M$25,0)),"")</f>
        <v>T 2-1</v>
      </c>
      <c r="R6" s="306" t="str">
        <f t="shared" ref="R6:R21" si="2">IFERROR(INDEX($F$2:$F$25,MATCH($R$4&amp;"_"&amp;O6,$M$2:$M$25,0)),"")</f>
        <v/>
      </c>
      <c r="S6" s="306" t="str">
        <f t="shared" ref="S6:S21" si="3">IFERROR(INDEX($F$2:$F$25,MATCH($S$4&amp;"_"&amp;O6,$M$2:$M$25,0)),"")</f>
        <v>T 2-3</v>
      </c>
      <c r="T6" s="306" t="str">
        <f t="shared" ref="T6:T21" si="4">IFERROR(INDEX($F$2:$F$25,MATCH($T$4&amp;"_"&amp;O6,$M$2:$M$25,0)),"")</f>
        <v/>
      </c>
      <c r="U6" s="306" t="str">
        <f t="shared" ref="U6:U21" si="5">IFERROR(INDEX($F$2:$F$25,MATCH($U$4&amp;"_"&amp;O6,$M$2:$M$25,0)),"")</f>
        <v/>
      </c>
      <c r="V6" s="306" t="str">
        <f t="shared" ref="V6:V21" si="6">IFERROR(INDEX($F$2:$F$25,MATCH($V$4&amp;"_"&amp;O6,$M$2:$M$25,0)),"")</f>
        <v>T 4-2</v>
      </c>
      <c r="W6" s="306" t="str">
        <f t="shared" ref="W6:W21" si="7">IFERROR(INDEX($F$2:$F$25,MATCH($W$4&amp;"_"&amp;O6,$M$2:$M$25,0)),"")</f>
        <v>T 5-1</v>
      </c>
      <c r="X6" s="306" t="str">
        <f t="shared" ref="X6:X21" si="8">IFERROR(INDEX($F$2:$F$25,MATCH($X$4&amp;"_"&amp;O6,$M$2:$M$25,0)),"")</f>
        <v>T 5-3</v>
      </c>
      <c r="Z6" s="450" t="str">
        <f ca="1">IFERROR(_xlfn.SWITCH(VLOOKUP(P6,'Tâches travaillées'!$H$51:$AJ$103,22,FALSE),"SC",0,"A",1,"R",2),"")</f>
        <v/>
      </c>
      <c r="AA6" s="450" t="str">
        <f ca="1">IFERROR(_xlfn.SWITCH(VLOOKUP(Q6,'Tâches travaillées'!$H$51:$AJ$103,22,FALSE),"SC",0,"A",1,"R",2),"")</f>
        <v/>
      </c>
      <c r="AB6" s="450" t="str">
        <f ca="1">IFERROR(_xlfn.SWITCH(VLOOKUP(R6,'Tâches travaillées'!$H$51:$AJ$103,22,FALSE),"SC",0,"A",1,"R",2),"")</f>
        <v/>
      </c>
      <c r="AC6" s="450" t="str">
        <f ca="1">IFERROR(_xlfn.SWITCH(VLOOKUP(S6,'Tâches travaillées'!$H$51:$AJ$103,22,FALSE),"SC",0,"A",1,"R",2),"")</f>
        <v/>
      </c>
      <c r="AD6" s="450" t="str">
        <f ca="1">IFERROR(_xlfn.SWITCH(VLOOKUP(T6,'Tâches travaillées'!$H$51:$AJ$103,22,FALSE),"SC",0,"A",1,"R",2),"")</f>
        <v/>
      </c>
      <c r="AE6" s="450" t="str">
        <f ca="1">IFERROR(_xlfn.SWITCH(VLOOKUP(U6,'Tâches travaillées'!$H$51:$AJ$103,22,FALSE),"SC",0,"A",1,"R",2),"")</f>
        <v/>
      </c>
      <c r="AF6" s="450" t="str">
        <f ca="1">IFERROR(_xlfn.SWITCH(VLOOKUP(V6,'Tâches travaillées'!$H$51:$AJ$103,22,FALSE),"SC",0,"A",1,"R",2),"")</f>
        <v/>
      </c>
      <c r="AG6" s="450" t="str">
        <f ca="1">IFERROR(_xlfn.SWITCH(VLOOKUP(W6,'Tâches travaillées'!$H$51:$AJ$103,22,FALSE),"SC",0,"A",1,"R",2),"")</f>
        <v/>
      </c>
      <c r="AH6" s="450" t="str">
        <f ca="1">IFERROR(_xlfn.SWITCH(VLOOKUP(X6,'Tâches travaillées'!$H$51:$AJ$103,22,FALSE),"SC",0,"A",1,"R",2),"")</f>
        <v/>
      </c>
    </row>
    <row r="7" spans="2:36" s="5" customFormat="1" ht="36">
      <c r="B7" s="721"/>
      <c r="C7" s="166"/>
      <c r="D7" s="724"/>
      <c r="E7" s="166"/>
      <c r="F7" s="377" t="s">
        <v>243</v>
      </c>
      <c r="G7" s="166"/>
      <c r="H7" s="378" t="s">
        <v>202</v>
      </c>
      <c r="I7" s="5" t="s">
        <v>86</v>
      </c>
      <c r="J7" s="377" t="s">
        <v>140</v>
      </c>
      <c r="K7" s="306" t="str">
        <f>VLOOKUP(J7,'Donnees rap'!A:B,2,FALSE)</f>
        <v>Compléter les documents liés aux opérations</v>
      </c>
      <c r="L7" s="380" t="str">
        <f>VLOOKUP(J7,'Donnees rap'!A:C,3,FALSE)</f>
        <v>CC8</v>
      </c>
      <c r="M7" s="5" t="str">
        <f>L7&amp;"_"&amp;COUNTIF($L$4:L7, L7)</f>
        <v>CC8_1</v>
      </c>
      <c r="O7" s="5">
        <v>3</v>
      </c>
      <c r="P7" s="306" t="str">
        <f t="shared" si="0"/>
        <v/>
      </c>
      <c r="Q7" s="306" t="str">
        <f t="shared" si="1"/>
        <v>T 2-4</v>
      </c>
      <c r="R7" s="306" t="str">
        <f t="shared" si="2"/>
        <v/>
      </c>
      <c r="S7" s="306" t="str">
        <f t="shared" si="3"/>
        <v>T 2-6</v>
      </c>
      <c r="T7" s="306" t="str">
        <f t="shared" si="4"/>
        <v/>
      </c>
      <c r="U7" s="306" t="str">
        <f t="shared" si="5"/>
        <v/>
      </c>
      <c r="V7" s="306" t="str">
        <f t="shared" si="6"/>
        <v/>
      </c>
      <c r="W7" s="306" t="str">
        <f t="shared" si="7"/>
        <v/>
      </c>
      <c r="X7" s="306" t="str">
        <f t="shared" si="8"/>
        <v/>
      </c>
      <c r="Z7" s="450" t="str">
        <f ca="1">IFERROR(_xlfn.SWITCH(VLOOKUP(P7,'Tâches travaillées'!$H$51:$AJ$103,22,FALSE),"SC",0,"A",1,"R",2),"")</f>
        <v/>
      </c>
      <c r="AA7" s="450" t="str">
        <f ca="1">IFERROR(_xlfn.SWITCH(VLOOKUP(Q7,'Tâches travaillées'!$H$51:$AJ$103,22,FALSE),"SC",0,"A",1,"R",2),"")</f>
        <v/>
      </c>
      <c r="AB7" s="450" t="str">
        <f ca="1">IFERROR(_xlfn.SWITCH(VLOOKUP(R7,'Tâches travaillées'!$H$51:$AJ$103,22,FALSE),"SC",0,"A",1,"R",2),"")</f>
        <v/>
      </c>
      <c r="AC7" s="450" t="str">
        <f ca="1">IFERROR(_xlfn.SWITCH(VLOOKUP(S7,'Tâches travaillées'!$H$51:$AJ$103,22,FALSE),"SC",0,"A",1,"R",2),"")</f>
        <v/>
      </c>
      <c r="AD7" s="450" t="str">
        <f ca="1">IFERROR(_xlfn.SWITCH(VLOOKUP(T7,'Tâches travaillées'!$H$51:$AJ$103,22,FALSE),"SC",0,"A",1,"R",2),"")</f>
        <v/>
      </c>
      <c r="AE7" s="450" t="str">
        <f ca="1">IFERROR(_xlfn.SWITCH(VLOOKUP(U7,'Tâches travaillées'!$H$51:$AJ$103,22,FALSE),"SC",0,"A",1,"R",2),"")</f>
        <v/>
      </c>
      <c r="AF7" s="450" t="str">
        <f ca="1">IFERROR(_xlfn.SWITCH(VLOOKUP(V7,'Tâches travaillées'!$H$51:$AJ$103,22,FALSE),"SC",0,"A",1,"R",2),"")</f>
        <v/>
      </c>
      <c r="AG7" s="450" t="str">
        <f ca="1">IFERROR(_xlfn.SWITCH(VLOOKUP(W7,'Tâches travaillées'!$H$51:$AJ$103,22,FALSE),"SC",0,"A",1,"R",2),"")</f>
        <v/>
      </c>
      <c r="AH7" s="450" t="str">
        <f ca="1">IFERROR(_xlfn.SWITCH(VLOOKUP(X7,'Tâches travaillées'!$H$51:$AJ$103,22,FALSE),"SC",0,"A",1,"R",2),"")</f>
        <v/>
      </c>
    </row>
    <row r="8" spans="2:36" s="5" customFormat="1" ht="27.95" customHeight="1">
      <c r="B8" s="12"/>
      <c r="C8" s="165"/>
      <c r="D8" s="12"/>
      <c r="E8" s="165"/>
      <c r="F8" s="12" t="s">
        <v>10</v>
      </c>
      <c r="G8" s="165"/>
      <c r="H8" s="447" t="s">
        <v>10</v>
      </c>
      <c r="I8" s="5" t="s">
        <v>86</v>
      </c>
      <c r="J8" s="432"/>
      <c r="K8" s="130"/>
      <c r="L8" s="432"/>
      <c r="O8" s="5">
        <v>4</v>
      </c>
      <c r="P8" s="306" t="str">
        <f t="shared" si="0"/>
        <v/>
      </c>
      <c r="Q8" s="306" t="str">
        <f t="shared" si="1"/>
        <v>T 2-5</v>
      </c>
      <c r="R8" s="306" t="str">
        <f t="shared" si="2"/>
        <v/>
      </c>
      <c r="S8" s="306" t="str">
        <f t="shared" si="3"/>
        <v/>
      </c>
      <c r="T8" s="306" t="str">
        <f t="shared" si="4"/>
        <v/>
      </c>
      <c r="U8" s="306" t="str">
        <f t="shared" si="5"/>
        <v/>
      </c>
      <c r="V8" s="306" t="str">
        <f t="shared" si="6"/>
        <v/>
      </c>
      <c r="W8" s="306" t="str">
        <f t="shared" si="7"/>
        <v/>
      </c>
      <c r="X8" s="306" t="str">
        <f t="shared" si="8"/>
        <v/>
      </c>
      <c r="Z8" s="450" t="str">
        <f ca="1">IFERROR(_xlfn.SWITCH(VLOOKUP(P8,'Tâches travaillées'!$H$51:$AJ$103,22,FALSE),"SC",0,"A",1,"R",2),"")</f>
        <v/>
      </c>
      <c r="AA8" s="450" t="str">
        <f ca="1">IFERROR(_xlfn.SWITCH(VLOOKUP(Q8,'Tâches travaillées'!$H$51:$AJ$103,22,FALSE),"SC",0,"A",1,"R",2),"")</f>
        <v/>
      </c>
      <c r="AB8" s="450" t="str">
        <f ca="1">IFERROR(_xlfn.SWITCH(VLOOKUP(R8,'Tâches travaillées'!$H$51:$AJ$103,22,FALSE),"SC",0,"A",1,"R",2),"")</f>
        <v/>
      </c>
      <c r="AC8" s="450" t="str">
        <f ca="1">IFERROR(_xlfn.SWITCH(VLOOKUP(S8,'Tâches travaillées'!$H$51:$AJ$103,22,FALSE),"SC",0,"A",1,"R",2),"")</f>
        <v/>
      </c>
      <c r="AD8" s="450" t="str">
        <f ca="1">IFERROR(_xlfn.SWITCH(VLOOKUP(T8,'Tâches travaillées'!$H$51:$AJ$103,22,FALSE),"SC",0,"A",1,"R",2),"")</f>
        <v/>
      </c>
      <c r="AE8" s="450" t="str">
        <f ca="1">IFERROR(_xlfn.SWITCH(VLOOKUP(U8,'Tâches travaillées'!$H$51:$AJ$103,22,FALSE),"SC",0,"A",1,"R",2),"")</f>
        <v/>
      </c>
      <c r="AF8" s="450" t="str">
        <f ca="1">IFERROR(_xlfn.SWITCH(VLOOKUP(V8,'Tâches travaillées'!$H$51:$AJ$103,22,FALSE),"SC",0,"A",1,"R",2),"")</f>
        <v/>
      </c>
      <c r="AG8" s="450" t="str">
        <f ca="1">IFERROR(_xlfn.SWITCH(VLOOKUP(W8,'Tâches travaillées'!$H$51:$AJ$103,22,FALSE),"SC",0,"A",1,"R",2),"")</f>
        <v/>
      </c>
      <c r="AH8" s="450" t="str">
        <f ca="1">IFERROR(_xlfn.SWITCH(VLOOKUP(X8,'Tâches travaillées'!$H$51:$AJ$103,22,FALSE),"SC",0,"A",1,"R",2),"")</f>
        <v/>
      </c>
    </row>
    <row r="9" spans="2:36" s="5" customFormat="1" ht="20.100000000000001" customHeight="1">
      <c r="B9" s="737" t="s">
        <v>70</v>
      </c>
      <c r="C9" s="166"/>
      <c r="D9" s="733" t="s">
        <v>204</v>
      </c>
      <c r="E9" s="166"/>
      <c r="F9" s="372" t="s">
        <v>208</v>
      </c>
      <c r="G9" s="166"/>
      <c r="H9" s="378" t="s">
        <v>207</v>
      </c>
      <c r="I9" s="5" t="s">
        <v>86</v>
      </c>
      <c r="J9" s="445" t="s">
        <v>141</v>
      </c>
      <c r="K9" s="306" t="str">
        <f>VLOOKUP(J9,'Donnees rap'!A:B,2,FALSE)</f>
        <v>Organiser l’opération dans son contexte</v>
      </c>
      <c r="L9" s="373" t="str">
        <f>VLOOKUP(J9,'Donnees rap'!A:C,3,FALSE)</f>
        <v>CC2</v>
      </c>
      <c r="M9" s="5" t="str">
        <f>L9&amp;"_"&amp;COUNTIF($L$4:L9, L9)</f>
        <v>CC2_2</v>
      </c>
      <c r="O9" s="5">
        <v>5</v>
      </c>
      <c r="P9" s="306" t="str">
        <f t="shared" si="0"/>
        <v/>
      </c>
      <c r="Q9" s="306" t="str">
        <f t="shared" si="1"/>
        <v/>
      </c>
      <c r="R9" s="306" t="str">
        <f t="shared" si="2"/>
        <v/>
      </c>
      <c r="S9" s="306" t="str">
        <f t="shared" si="3"/>
        <v/>
      </c>
      <c r="T9" s="306" t="str">
        <f t="shared" si="4"/>
        <v/>
      </c>
      <c r="U9" s="306" t="str">
        <f t="shared" si="5"/>
        <v/>
      </c>
      <c r="V9" s="306" t="str">
        <f t="shared" si="6"/>
        <v/>
      </c>
      <c r="W9" s="306" t="str">
        <f t="shared" si="7"/>
        <v/>
      </c>
      <c r="X9" s="306" t="str">
        <f t="shared" si="8"/>
        <v/>
      </c>
      <c r="Z9" s="450" t="str">
        <f ca="1">IFERROR(_xlfn.SWITCH(VLOOKUP(P9,'Tâches travaillées'!$H$51:$AJ$103,22,FALSE),"SC",0,"A",1,"R",2),"")</f>
        <v/>
      </c>
      <c r="AA9" s="450" t="str">
        <f ca="1">IFERROR(_xlfn.SWITCH(VLOOKUP(Q9,'Tâches travaillées'!$H$51:$AJ$103,22,FALSE),"SC",0,"A",1,"R",2),"")</f>
        <v/>
      </c>
      <c r="AB9" s="450" t="str">
        <f ca="1">IFERROR(_xlfn.SWITCH(VLOOKUP(R9,'Tâches travaillées'!$H$51:$AJ$103,22,FALSE),"SC",0,"A",1,"R",2),"")</f>
        <v/>
      </c>
      <c r="AC9" s="450" t="str">
        <f ca="1">IFERROR(_xlfn.SWITCH(VLOOKUP(S9,'Tâches travaillées'!$H$51:$AJ$103,22,FALSE),"SC",0,"A",1,"R",2),"")</f>
        <v/>
      </c>
      <c r="AD9" s="450" t="str">
        <f ca="1">IFERROR(_xlfn.SWITCH(VLOOKUP(T9,'Tâches travaillées'!$H$51:$AJ$103,22,FALSE),"SC",0,"A",1,"R",2),"")</f>
        <v/>
      </c>
      <c r="AE9" s="450" t="str">
        <f ca="1">IFERROR(_xlfn.SWITCH(VLOOKUP(U9,'Tâches travaillées'!$H$51:$AJ$103,22,FALSE),"SC",0,"A",1,"R",2),"")</f>
        <v/>
      </c>
      <c r="AF9" s="450" t="str">
        <f ca="1">IFERROR(_xlfn.SWITCH(VLOOKUP(V9,'Tâches travaillées'!$H$51:$AJ$103,22,FALSE),"SC",0,"A",1,"R",2),"")</f>
        <v/>
      </c>
      <c r="AG9" s="450" t="str">
        <f ca="1">IFERROR(_xlfn.SWITCH(VLOOKUP(W9,'Tâches travaillées'!$H$51:$AJ$103,22,FALSE),"SC",0,"A",1,"R",2),"")</f>
        <v/>
      </c>
      <c r="AH9" s="450" t="str">
        <f ca="1">IFERROR(_xlfn.SWITCH(VLOOKUP(X9,'Tâches travaillées'!$H$51:$AJ$103,22,FALSE),"SC",0,"A",1,"R",2),"")</f>
        <v/>
      </c>
    </row>
    <row r="10" spans="2:36" s="5" customFormat="1" ht="20.100000000000001" customHeight="1">
      <c r="B10" s="738"/>
      <c r="C10" s="166"/>
      <c r="D10" s="740"/>
      <c r="E10" s="166"/>
      <c r="F10" s="372" t="s">
        <v>210</v>
      </c>
      <c r="G10" s="166"/>
      <c r="H10" s="378" t="s">
        <v>209</v>
      </c>
      <c r="J10" s="445" t="s">
        <v>143</v>
      </c>
      <c r="K10" s="306" t="str">
        <f>VLOOKUP(J10,'Donnees rap'!A:B,2,FALSE)</f>
        <v>Réaliser une opération de manière écoresponsable</v>
      </c>
      <c r="L10" s="373" t="str">
        <f>VLOOKUP(J10,'Donnees rap'!A:C,3,FALSE)</f>
        <v>CC4</v>
      </c>
      <c r="M10" s="5" t="str">
        <f>L10&amp;"_"&amp;COUNTIF($L$4:L10, L10)</f>
        <v>CC4_1</v>
      </c>
      <c r="O10" s="5">
        <v>6</v>
      </c>
      <c r="P10" s="306" t="str">
        <f t="shared" si="0"/>
        <v/>
      </c>
      <c r="Q10" s="306" t="str">
        <f t="shared" si="1"/>
        <v/>
      </c>
      <c r="R10" s="306" t="str">
        <f t="shared" si="2"/>
        <v/>
      </c>
      <c r="S10" s="306" t="str">
        <f t="shared" si="3"/>
        <v/>
      </c>
      <c r="T10" s="306" t="str">
        <f t="shared" si="4"/>
        <v/>
      </c>
      <c r="U10" s="306" t="str">
        <f t="shared" si="5"/>
        <v/>
      </c>
      <c r="V10" s="306" t="str">
        <f t="shared" si="6"/>
        <v/>
      </c>
      <c r="W10" s="306" t="str">
        <f t="shared" si="7"/>
        <v/>
      </c>
      <c r="X10" s="306" t="str">
        <f t="shared" si="8"/>
        <v/>
      </c>
      <c r="Z10" s="450" t="str">
        <f ca="1">IFERROR(_xlfn.SWITCH(VLOOKUP(P10,'Tâches travaillées'!$H$51:$AJ$103,22,FALSE),"SC",0,"A",1,"R",2),"")</f>
        <v/>
      </c>
      <c r="AA10" s="450" t="str">
        <f ca="1">IFERROR(_xlfn.SWITCH(VLOOKUP(Q10,'Tâches travaillées'!$H$51:$AJ$103,22,FALSE),"SC",0,"A",1,"R",2),"")</f>
        <v/>
      </c>
      <c r="AB10" s="450" t="str">
        <f ca="1">IFERROR(_xlfn.SWITCH(VLOOKUP(R10,'Tâches travaillées'!$H$51:$AJ$103,22,FALSE),"SC",0,"A",1,"R",2),"")</f>
        <v/>
      </c>
      <c r="AC10" s="450" t="str">
        <f ca="1">IFERROR(_xlfn.SWITCH(VLOOKUP(S10,'Tâches travaillées'!$H$51:$AJ$103,22,FALSE),"SC",0,"A",1,"R",2),"")</f>
        <v/>
      </c>
      <c r="AD10" s="450" t="str">
        <f ca="1">IFERROR(_xlfn.SWITCH(VLOOKUP(T10,'Tâches travaillées'!$H$51:$AJ$103,22,FALSE),"SC",0,"A",1,"R",2),"")</f>
        <v/>
      </c>
      <c r="AE10" s="450" t="str">
        <f ca="1">IFERROR(_xlfn.SWITCH(VLOOKUP(U10,'Tâches travaillées'!$H$51:$AJ$103,22,FALSE),"SC",0,"A",1,"R",2),"")</f>
        <v/>
      </c>
      <c r="AF10" s="450" t="str">
        <f ca="1">IFERROR(_xlfn.SWITCH(VLOOKUP(V10,'Tâches travaillées'!$H$51:$AJ$103,22,FALSE),"SC",0,"A",1,"R",2),"")</f>
        <v/>
      </c>
      <c r="AG10" s="450" t="str">
        <f ca="1">IFERROR(_xlfn.SWITCH(VLOOKUP(W10,'Tâches travaillées'!$H$51:$AJ$103,22,FALSE),"SC",0,"A",1,"R",2),"")</f>
        <v/>
      </c>
      <c r="AH10" s="450" t="str">
        <f ca="1">IFERROR(_xlfn.SWITCH(VLOOKUP(X10,'Tâches travaillées'!$H$51:$AJ$103,22,FALSE),"SC",0,"A",1,"R",2),"")</f>
        <v/>
      </c>
    </row>
    <row r="11" spans="2:36" s="5" customFormat="1" ht="20.100000000000001" customHeight="1">
      <c r="B11" s="738"/>
      <c r="C11" s="166"/>
      <c r="D11" s="740"/>
      <c r="E11" s="166"/>
      <c r="F11" s="372" t="s">
        <v>212</v>
      </c>
      <c r="G11" s="166"/>
      <c r="H11" s="378" t="s">
        <v>211</v>
      </c>
      <c r="J11" s="445" t="s">
        <v>143</v>
      </c>
      <c r="K11" s="306" t="str">
        <f>VLOOKUP(J11,'Donnees rap'!A:B,2,FALSE)</f>
        <v>Réaliser une opération de manière écoresponsable</v>
      </c>
      <c r="L11" s="373" t="str">
        <f>VLOOKUP(J11,'Donnees rap'!A:C,3,FALSE)</f>
        <v>CC4</v>
      </c>
      <c r="M11" s="5" t="str">
        <f>L11&amp;"_"&amp;COUNTIF($L$4:L11, L11)</f>
        <v>CC4_2</v>
      </c>
      <c r="O11" s="5">
        <v>7</v>
      </c>
      <c r="P11" s="306" t="str">
        <f t="shared" si="0"/>
        <v/>
      </c>
      <c r="Q11" s="306" t="str">
        <f t="shared" si="1"/>
        <v/>
      </c>
      <c r="R11" s="306" t="str">
        <f t="shared" si="2"/>
        <v/>
      </c>
      <c r="S11" s="306" t="str">
        <f t="shared" si="3"/>
        <v/>
      </c>
      <c r="T11" s="306" t="str">
        <f t="shared" si="4"/>
        <v/>
      </c>
      <c r="U11" s="306" t="str">
        <f t="shared" si="5"/>
        <v/>
      </c>
      <c r="V11" s="306" t="str">
        <f t="shared" si="6"/>
        <v/>
      </c>
      <c r="W11" s="306" t="str">
        <f t="shared" si="7"/>
        <v/>
      </c>
      <c r="X11" s="306" t="str">
        <f t="shared" si="8"/>
        <v/>
      </c>
      <c r="Z11" s="450" t="str">
        <f ca="1">IFERROR(_xlfn.SWITCH(VLOOKUP(P11,'Tâches travaillées'!$H$51:$AJ$103,22,FALSE),"SC",0,"A",1,"R",2),"")</f>
        <v/>
      </c>
      <c r="AA11" s="450" t="str">
        <f ca="1">IFERROR(_xlfn.SWITCH(VLOOKUP(Q11,'Tâches travaillées'!$H$51:$AJ$103,22,FALSE),"SC",0,"A",1,"R",2),"")</f>
        <v/>
      </c>
      <c r="AB11" s="450" t="str">
        <f ca="1">IFERROR(_xlfn.SWITCH(VLOOKUP(R11,'Tâches travaillées'!$H$51:$AJ$103,22,FALSE),"SC",0,"A",1,"R",2),"")</f>
        <v/>
      </c>
      <c r="AC11" s="450" t="str">
        <f ca="1">IFERROR(_xlfn.SWITCH(VLOOKUP(S11,'Tâches travaillées'!$H$51:$AJ$103,22,FALSE),"SC",0,"A",1,"R",2),"")</f>
        <v/>
      </c>
      <c r="AD11" s="450" t="str">
        <f ca="1">IFERROR(_xlfn.SWITCH(VLOOKUP(T11,'Tâches travaillées'!$H$51:$AJ$103,22,FALSE),"SC",0,"A",1,"R",2),"")</f>
        <v/>
      </c>
      <c r="AE11" s="450" t="str">
        <f ca="1">IFERROR(_xlfn.SWITCH(VLOOKUP(U11,'Tâches travaillées'!$H$51:$AJ$103,22,FALSE),"SC",0,"A",1,"R",2),"")</f>
        <v/>
      </c>
      <c r="AF11" s="450" t="str">
        <f ca="1">IFERROR(_xlfn.SWITCH(VLOOKUP(V11,'Tâches travaillées'!$H$51:$AJ$103,22,FALSE),"SC",0,"A",1,"R",2),"")</f>
        <v/>
      </c>
      <c r="AG11" s="450" t="str">
        <f ca="1">IFERROR(_xlfn.SWITCH(VLOOKUP(W11,'Tâches travaillées'!$H$51:$AJ$103,22,FALSE),"SC",0,"A",1,"R",2),"")</f>
        <v/>
      </c>
      <c r="AH11" s="450" t="str">
        <f ca="1">IFERROR(_xlfn.SWITCH(VLOOKUP(X11,'Tâches travaillées'!$H$51:$AJ$103,22,FALSE),"SC",0,"A",1,"R",2),"")</f>
        <v/>
      </c>
    </row>
    <row r="12" spans="2:36" s="5" customFormat="1" ht="20.100000000000001" customHeight="1">
      <c r="B12" s="738"/>
      <c r="C12" s="166"/>
      <c r="D12" s="740"/>
      <c r="E12" s="166"/>
      <c r="F12" s="372" t="s">
        <v>214</v>
      </c>
      <c r="G12" s="166"/>
      <c r="H12" s="378" t="s">
        <v>213</v>
      </c>
      <c r="I12" s="5" t="s">
        <v>86</v>
      </c>
      <c r="J12" s="445" t="s">
        <v>141</v>
      </c>
      <c r="K12" s="306" t="str">
        <f>VLOOKUP(J12,'Donnees rap'!A:B,2,FALSE)</f>
        <v>Organiser l’opération dans son contexte</v>
      </c>
      <c r="L12" s="373" t="str">
        <f>VLOOKUP(J12,'Donnees rap'!A:C,3,FALSE)</f>
        <v>CC2</v>
      </c>
      <c r="M12" s="5" t="str">
        <f>L12&amp;"_"&amp;COUNTIF($L$4:L12, L12)</f>
        <v>CC2_3</v>
      </c>
      <c r="O12" s="5">
        <v>8</v>
      </c>
      <c r="P12" s="306" t="str">
        <f t="shared" si="0"/>
        <v/>
      </c>
      <c r="Q12" s="306" t="str">
        <f t="shared" si="1"/>
        <v/>
      </c>
      <c r="R12" s="306" t="str">
        <f t="shared" si="2"/>
        <v/>
      </c>
      <c r="S12" s="306" t="str">
        <f t="shared" si="3"/>
        <v/>
      </c>
      <c r="T12" s="306" t="str">
        <f t="shared" si="4"/>
        <v/>
      </c>
      <c r="U12" s="306" t="str">
        <f t="shared" si="5"/>
        <v/>
      </c>
      <c r="V12" s="306" t="str">
        <f t="shared" si="6"/>
        <v/>
      </c>
      <c r="W12" s="306" t="str">
        <f t="shared" si="7"/>
        <v/>
      </c>
      <c r="X12" s="306" t="str">
        <f t="shared" si="8"/>
        <v/>
      </c>
      <c r="Z12" s="450" t="str">
        <f ca="1">IFERROR(_xlfn.SWITCH(VLOOKUP(P12,'Tâches travaillées'!$H$51:$AJ$103,22,FALSE),"SC",0,"A",1,"R",2),"")</f>
        <v/>
      </c>
      <c r="AA12" s="450" t="str">
        <f ca="1">IFERROR(_xlfn.SWITCH(VLOOKUP(Q12,'Tâches travaillées'!$H$51:$AJ$103,22,FALSE),"SC",0,"A",1,"R",2),"")</f>
        <v/>
      </c>
      <c r="AB12" s="450" t="str">
        <f ca="1">IFERROR(_xlfn.SWITCH(VLOOKUP(R12,'Tâches travaillées'!$H$51:$AJ$103,22,FALSE),"SC",0,"A",1,"R",2),"")</f>
        <v/>
      </c>
      <c r="AC12" s="450" t="str">
        <f ca="1">IFERROR(_xlfn.SWITCH(VLOOKUP(S12,'Tâches travaillées'!$H$51:$AJ$103,22,FALSE),"SC",0,"A",1,"R",2),"")</f>
        <v/>
      </c>
      <c r="AD12" s="450" t="str">
        <f ca="1">IFERROR(_xlfn.SWITCH(VLOOKUP(T12,'Tâches travaillées'!$H$51:$AJ$103,22,FALSE),"SC",0,"A",1,"R",2),"")</f>
        <v/>
      </c>
      <c r="AE12" s="450" t="str">
        <f ca="1">IFERROR(_xlfn.SWITCH(VLOOKUP(U12,'Tâches travaillées'!$H$51:$AJ$103,22,FALSE),"SC",0,"A",1,"R",2),"")</f>
        <v/>
      </c>
      <c r="AF12" s="450" t="str">
        <f ca="1">IFERROR(_xlfn.SWITCH(VLOOKUP(V12,'Tâches travaillées'!$H$51:$AJ$103,22,FALSE),"SC",0,"A",1,"R",2),"")</f>
        <v/>
      </c>
      <c r="AG12" s="450" t="str">
        <f ca="1">IFERROR(_xlfn.SWITCH(VLOOKUP(W12,'Tâches travaillées'!$H$51:$AJ$103,22,FALSE),"SC",0,"A",1,"R",2),"")</f>
        <v/>
      </c>
      <c r="AH12" s="450" t="str">
        <f ca="1">IFERROR(_xlfn.SWITCH(VLOOKUP(X12,'Tâches travaillées'!$H$51:$AJ$103,22,FALSE),"SC",0,"A",1,"R",2),"")</f>
        <v/>
      </c>
    </row>
    <row r="13" spans="2:36" s="5" customFormat="1" ht="24.95" customHeight="1">
      <c r="B13" s="738"/>
      <c r="C13" s="166"/>
      <c r="D13" s="740"/>
      <c r="E13" s="166"/>
      <c r="F13" s="372" t="s">
        <v>216</v>
      </c>
      <c r="G13" s="166"/>
      <c r="H13" s="378" t="s">
        <v>215</v>
      </c>
      <c r="I13" s="5" t="s">
        <v>86</v>
      </c>
      <c r="J13" s="445" t="s">
        <v>141</v>
      </c>
      <c r="K13" s="306" t="str">
        <f>VLOOKUP(J13,'Donnees rap'!A:B,2,FALSE)</f>
        <v>Organiser l’opération dans son contexte</v>
      </c>
      <c r="L13" s="373" t="str">
        <f>VLOOKUP(J13,'Donnees rap'!A:C,3,FALSE)</f>
        <v>CC2</v>
      </c>
      <c r="M13" s="5" t="str">
        <f>L13&amp;"_"&amp;COUNTIF($L$4:L13, L13)</f>
        <v>CC2_4</v>
      </c>
      <c r="O13" s="5">
        <v>9</v>
      </c>
      <c r="P13" s="306" t="str">
        <f t="shared" si="0"/>
        <v/>
      </c>
      <c r="Q13" s="306" t="str">
        <f t="shared" si="1"/>
        <v/>
      </c>
      <c r="R13" s="306" t="str">
        <f t="shared" si="2"/>
        <v/>
      </c>
      <c r="S13" s="306" t="str">
        <f t="shared" si="3"/>
        <v/>
      </c>
      <c r="T13" s="306" t="str">
        <f t="shared" si="4"/>
        <v/>
      </c>
      <c r="U13" s="306" t="str">
        <f t="shared" si="5"/>
        <v/>
      </c>
      <c r="V13" s="306" t="str">
        <f t="shared" si="6"/>
        <v/>
      </c>
      <c r="W13" s="306" t="str">
        <f t="shared" si="7"/>
        <v/>
      </c>
      <c r="X13" s="306" t="str">
        <f t="shared" si="8"/>
        <v/>
      </c>
      <c r="Z13" s="450" t="str">
        <f ca="1">IFERROR(_xlfn.SWITCH(VLOOKUP(P13,'Tâches travaillées'!$H$51:$AJ$103,22,FALSE),"SC",0,"A",1,"R",2),"")</f>
        <v/>
      </c>
      <c r="AA13" s="450" t="str">
        <f ca="1">IFERROR(_xlfn.SWITCH(VLOOKUP(Q13,'Tâches travaillées'!$H$51:$AJ$103,22,FALSE),"SC",0,"A",1,"R",2),"")</f>
        <v/>
      </c>
      <c r="AB13" s="450" t="str">
        <f ca="1">IFERROR(_xlfn.SWITCH(VLOOKUP(R13,'Tâches travaillées'!$H$51:$AJ$103,22,FALSE),"SC",0,"A",1,"R",2),"")</f>
        <v/>
      </c>
      <c r="AC13" s="450" t="str">
        <f ca="1">IFERROR(_xlfn.SWITCH(VLOOKUP(S13,'Tâches travaillées'!$H$51:$AJ$103,22,FALSE),"SC",0,"A",1,"R",2),"")</f>
        <v/>
      </c>
      <c r="AD13" s="450" t="str">
        <f ca="1">IFERROR(_xlfn.SWITCH(VLOOKUP(T13,'Tâches travaillées'!$H$51:$AJ$103,22,FALSE),"SC",0,"A",1,"R",2),"")</f>
        <v/>
      </c>
      <c r="AE13" s="450" t="str">
        <f ca="1">IFERROR(_xlfn.SWITCH(VLOOKUP(U13,'Tâches travaillées'!$H$51:$AJ$103,22,FALSE),"SC",0,"A",1,"R",2),"")</f>
        <v/>
      </c>
      <c r="AF13" s="450" t="str">
        <f ca="1">IFERROR(_xlfn.SWITCH(VLOOKUP(V13,'Tâches travaillées'!$H$51:$AJ$103,22,FALSE),"SC",0,"A",1,"R",2),"")</f>
        <v/>
      </c>
      <c r="AG13" s="450" t="str">
        <f ca="1">IFERROR(_xlfn.SWITCH(VLOOKUP(W13,'Tâches travaillées'!$H$51:$AJ$103,22,FALSE),"SC",0,"A",1,"R",2),"")</f>
        <v/>
      </c>
      <c r="AH13" s="450" t="str">
        <f ca="1">IFERROR(_xlfn.SWITCH(VLOOKUP(X13,'Tâches travaillées'!$H$51:$AJ$103,22,FALSE),"SC",0,"A",1,"R",2),"")</f>
        <v/>
      </c>
    </row>
    <row r="14" spans="2:36" s="5" customFormat="1" ht="26.1" customHeight="1">
      <c r="B14" s="739"/>
      <c r="C14" s="166"/>
      <c r="D14" s="734"/>
      <c r="E14" s="166"/>
      <c r="F14" s="372" t="s">
        <v>218</v>
      </c>
      <c r="G14" s="166"/>
      <c r="H14" s="378" t="s">
        <v>217</v>
      </c>
      <c r="I14" s="5" t="s">
        <v>86</v>
      </c>
      <c r="J14" s="445" t="s">
        <v>143</v>
      </c>
      <c r="K14" s="306" t="str">
        <f>VLOOKUP(J14,'Donnees rap'!A:B,2,FALSE)</f>
        <v>Réaliser une opération de manière écoresponsable</v>
      </c>
      <c r="L14" s="373" t="str">
        <f>VLOOKUP(J14,'Donnees rap'!A:C,3,FALSE)</f>
        <v>CC4</v>
      </c>
      <c r="M14" s="5" t="str">
        <f>L14&amp;"_"&amp;COUNTIF($L$4:L14, L14)</f>
        <v>CC4_3</v>
      </c>
      <c r="O14" s="5">
        <v>10</v>
      </c>
      <c r="P14" s="306" t="str">
        <f t="shared" si="0"/>
        <v/>
      </c>
      <c r="Q14" s="306" t="str">
        <f t="shared" si="1"/>
        <v/>
      </c>
      <c r="R14" s="306" t="str">
        <f t="shared" si="2"/>
        <v/>
      </c>
      <c r="S14" s="306" t="str">
        <f t="shared" si="3"/>
        <v/>
      </c>
      <c r="T14" s="306" t="str">
        <f t="shared" si="4"/>
        <v/>
      </c>
      <c r="U14" s="306" t="str">
        <f t="shared" si="5"/>
        <v/>
      </c>
      <c r="V14" s="306" t="str">
        <f t="shared" si="6"/>
        <v/>
      </c>
      <c r="W14" s="306" t="str">
        <f t="shared" si="7"/>
        <v/>
      </c>
      <c r="X14" s="306" t="str">
        <f t="shared" si="8"/>
        <v/>
      </c>
      <c r="Z14" s="450" t="str">
        <f ca="1">IFERROR(_xlfn.SWITCH(VLOOKUP(P14,'Tâches travaillées'!$H$51:$AJ$103,22,FALSE),"SC",0,"A",1,"R",2),"")</f>
        <v/>
      </c>
      <c r="AA14" s="450" t="str">
        <f ca="1">IFERROR(_xlfn.SWITCH(VLOOKUP(Q14,'Tâches travaillées'!$H$51:$AJ$103,22,FALSE),"SC",0,"A",1,"R",2),"")</f>
        <v/>
      </c>
      <c r="AB14" s="450" t="str">
        <f ca="1">IFERROR(_xlfn.SWITCH(VLOOKUP(R14,'Tâches travaillées'!$H$51:$AJ$103,22,FALSE),"SC",0,"A",1,"R",2),"")</f>
        <v/>
      </c>
      <c r="AC14" s="450" t="str">
        <f ca="1">IFERROR(_xlfn.SWITCH(VLOOKUP(S14,'Tâches travaillées'!$H$51:$AJ$103,22,FALSE),"SC",0,"A",1,"R",2),"")</f>
        <v/>
      </c>
      <c r="AD14" s="450" t="str">
        <f ca="1">IFERROR(_xlfn.SWITCH(VLOOKUP(T14,'Tâches travaillées'!$H$51:$AJ$103,22,FALSE),"SC",0,"A",1,"R",2),"")</f>
        <v/>
      </c>
      <c r="AE14" s="450" t="str">
        <f ca="1">IFERROR(_xlfn.SWITCH(VLOOKUP(U14,'Tâches travaillées'!$H$51:$AJ$103,22,FALSE),"SC",0,"A",1,"R",2),"")</f>
        <v/>
      </c>
      <c r="AF14" s="450" t="str">
        <f ca="1">IFERROR(_xlfn.SWITCH(VLOOKUP(V14,'Tâches travaillées'!$H$51:$AJ$103,22,FALSE),"SC",0,"A",1,"R",2),"")</f>
        <v/>
      </c>
      <c r="AG14" s="450" t="str">
        <f ca="1">IFERROR(_xlfn.SWITCH(VLOOKUP(W14,'Tâches travaillées'!$H$51:$AJ$103,22,FALSE),"SC",0,"A",1,"R",2),"")</f>
        <v/>
      </c>
      <c r="AH14" s="450" t="str">
        <f ca="1">IFERROR(_xlfn.SWITCH(VLOOKUP(X14,'Tâches travaillées'!$H$51:$AJ$103,22,FALSE),"SC",0,"A",1,"R",2),"")</f>
        <v/>
      </c>
    </row>
    <row r="15" spans="2:36" s="5" customFormat="1" ht="20.100000000000001" customHeight="1">
      <c r="B15" s="12"/>
      <c r="C15" s="165"/>
      <c r="D15" s="12"/>
      <c r="E15" s="165"/>
      <c r="F15" s="12" t="s">
        <v>10</v>
      </c>
      <c r="G15" s="165"/>
      <c r="H15" s="447" t="s">
        <v>10</v>
      </c>
      <c r="I15" s="5" t="s">
        <v>86</v>
      </c>
      <c r="J15" s="432"/>
      <c r="K15" s="130"/>
      <c r="L15" s="432"/>
      <c r="O15" s="5">
        <v>11</v>
      </c>
      <c r="P15" s="306" t="str">
        <f t="shared" si="0"/>
        <v/>
      </c>
      <c r="Q15" s="306" t="str">
        <f t="shared" si="1"/>
        <v/>
      </c>
      <c r="R15" s="306" t="str">
        <f t="shared" si="2"/>
        <v/>
      </c>
      <c r="S15" s="306" t="str">
        <f t="shared" si="3"/>
        <v/>
      </c>
      <c r="T15" s="306" t="str">
        <f t="shared" si="4"/>
        <v/>
      </c>
      <c r="U15" s="306" t="str">
        <f t="shared" si="5"/>
        <v/>
      </c>
      <c r="V15" s="306" t="str">
        <f t="shared" si="6"/>
        <v/>
      </c>
      <c r="W15" s="306" t="str">
        <f t="shared" si="7"/>
        <v/>
      </c>
      <c r="X15" s="306" t="str">
        <f t="shared" si="8"/>
        <v/>
      </c>
      <c r="Z15" s="450" t="str">
        <f ca="1">IFERROR(_xlfn.SWITCH(VLOOKUP(P15,'Tâches travaillées'!$H$51:$AJ$103,22,FALSE),"SC",0,"A",1,"R",2),"")</f>
        <v/>
      </c>
      <c r="AA15" s="450" t="str">
        <f ca="1">IFERROR(_xlfn.SWITCH(VLOOKUP(Q15,'Tâches travaillées'!$H$51:$AJ$103,22,FALSE),"SC",0,"A",1,"R",2),"")</f>
        <v/>
      </c>
      <c r="AB15" s="450" t="str">
        <f ca="1">IFERROR(_xlfn.SWITCH(VLOOKUP(R15,'Tâches travaillées'!$H$51:$AJ$103,22,FALSE),"SC",0,"A",1,"R",2),"")</f>
        <v/>
      </c>
      <c r="AC15" s="450" t="str">
        <f ca="1">IFERROR(_xlfn.SWITCH(VLOOKUP(S15,'Tâches travaillées'!$H$51:$AJ$103,22,FALSE),"SC",0,"A",1,"R",2),"")</f>
        <v/>
      </c>
      <c r="AD15" s="450" t="str">
        <f ca="1">IFERROR(_xlfn.SWITCH(VLOOKUP(T15,'Tâches travaillées'!$H$51:$AJ$103,22,FALSE),"SC",0,"A",1,"R",2),"")</f>
        <v/>
      </c>
      <c r="AE15" s="450" t="str">
        <f ca="1">IFERROR(_xlfn.SWITCH(VLOOKUP(U15,'Tâches travaillées'!$H$51:$AJ$103,22,FALSE),"SC",0,"A",1,"R",2),"")</f>
        <v/>
      </c>
      <c r="AF15" s="450" t="str">
        <f ca="1">IFERROR(_xlfn.SWITCH(VLOOKUP(V15,'Tâches travaillées'!$H$51:$AJ$103,22,FALSE),"SC",0,"A",1,"R",2),"")</f>
        <v/>
      </c>
      <c r="AG15" s="450" t="str">
        <f ca="1">IFERROR(_xlfn.SWITCH(VLOOKUP(W15,'Tâches travaillées'!$H$51:$AJ$103,22,FALSE),"SC",0,"A",1,"R",2),"")</f>
        <v/>
      </c>
      <c r="AH15" s="450" t="str">
        <f ca="1">IFERROR(_xlfn.SWITCH(VLOOKUP(X15,'Tâches travaillées'!$H$51:$AJ$103,22,FALSE),"SC",0,"A",1,"R",2),"")</f>
        <v/>
      </c>
    </row>
    <row r="16" spans="2:36" s="5" customFormat="1" ht="29.1" customHeight="1">
      <c r="B16" s="731" t="s">
        <v>71</v>
      </c>
      <c r="C16" s="371"/>
      <c r="D16" s="733" t="s">
        <v>205</v>
      </c>
      <c r="E16" s="166"/>
      <c r="F16" s="127" t="s">
        <v>220</v>
      </c>
      <c r="G16" s="166"/>
      <c r="H16" s="378" t="s">
        <v>219</v>
      </c>
      <c r="I16" s="5" t="s">
        <v>86</v>
      </c>
      <c r="J16" s="127" t="s">
        <v>136</v>
      </c>
      <c r="K16" s="306" t="str">
        <f>VLOOKUP(J16,'Donnees rap'!A:B,2,FALSE)</f>
        <v>Régler, paramétrer les matériels de l’installation</v>
      </c>
      <c r="L16" s="369" t="str">
        <f>VLOOKUP(J16,'Donnees rap'!A:C,3,FALSE)</f>
        <v>CC5</v>
      </c>
      <c r="M16" s="5" t="str">
        <f>L16&amp;"_"&amp;COUNTIF($L$4:L16, L16)</f>
        <v>CC5_1</v>
      </c>
      <c r="O16" s="5">
        <v>12</v>
      </c>
      <c r="P16" s="306" t="str">
        <f t="shared" si="0"/>
        <v/>
      </c>
      <c r="Q16" s="306" t="str">
        <f t="shared" si="1"/>
        <v/>
      </c>
      <c r="R16" s="306" t="str">
        <f t="shared" si="2"/>
        <v/>
      </c>
      <c r="S16" s="306" t="str">
        <f t="shared" si="3"/>
        <v/>
      </c>
      <c r="T16" s="306" t="str">
        <f t="shared" si="4"/>
        <v/>
      </c>
      <c r="U16" s="306" t="str">
        <f t="shared" si="5"/>
        <v/>
      </c>
      <c r="V16" s="306" t="str">
        <f t="shared" si="6"/>
        <v/>
      </c>
      <c r="W16" s="306" t="str">
        <f t="shared" si="7"/>
        <v/>
      </c>
      <c r="X16" s="306" t="str">
        <f t="shared" si="8"/>
        <v/>
      </c>
      <c r="Z16" s="450" t="str">
        <f ca="1">IFERROR(_xlfn.SWITCH(VLOOKUP(P16,'Tâches travaillées'!$H$51:$AJ$103,22,FALSE),"SC",0,"A",1,"R",2),"")</f>
        <v/>
      </c>
      <c r="AA16" s="450" t="str">
        <f ca="1">IFERROR(_xlfn.SWITCH(VLOOKUP(Q16,'Tâches travaillées'!$H$51:$AJ$103,22,FALSE),"SC",0,"A",1,"R",2),"")</f>
        <v/>
      </c>
      <c r="AB16" s="450" t="str">
        <f ca="1">IFERROR(_xlfn.SWITCH(VLOOKUP(R16,'Tâches travaillées'!$H$51:$AJ$103,22,FALSE),"SC",0,"A",1,"R",2),"")</f>
        <v/>
      </c>
      <c r="AC16" s="450" t="str">
        <f ca="1">IFERROR(_xlfn.SWITCH(VLOOKUP(S16,'Tâches travaillées'!$H$51:$AJ$103,22,FALSE),"SC",0,"A",1,"R",2),"")</f>
        <v/>
      </c>
      <c r="AD16" s="450" t="str">
        <f ca="1">IFERROR(_xlfn.SWITCH(VLOOKUP(T16,'Tâches travaillées'!$H$51:$AJ$103,22,FALSE),"SC",0,"A",1,"R",2),"")</f>
        <v/>
      </c>
      <c r="AE16" s="450" t="str">
        <f ca="1">IFERROR(_xlfn.SWITCH(VLOOKUP(U16,'Tâches travaillées'!$H$51:$AJ$103,22,FALSE),"SC",0,"A",1,"R",2),"")</f>
        <v/>
      </c>
      <c r="AF16" s="450" t="str">
        <f ca="1">IFERROR(_xlfn.SWITCH(VLOOKUP(V16,'Tâches travaillées'!$H$51:$AJ$103,22,FALSE),"SC",0,"A",1,"R",2),"")</f>
        <v/>
      </c>
      <c r="AG16" s="450" t="str">
        <f ca="1">IFERROR(_xlfn.SWITCH(VLOOKUP(W16,'Tâches travaillées'!$H$51:$AJ$103,22,FALSE),"SC",0,"A",1,"R",2),"")</f>
        <v/>
      </c>
      <c r="AH16" s="450" t="str">
        <f ca="1">IFERROR(_xlfn.SWITCH(VLOOKUP(X16,'Tâches travaillées'!$H$51:$AJ$103,22,FALSE),"SC",0,"A",1,"R",2),"")</f>
        <v/>
      </c>
    </row>
    <row r="17" spans="2:34" s="5" customFormat="1" ht="33" customHeight="1">
      <c r="B17" s="732"/>
      <c r="C17" s="371"/>
      <c r="D17" s="734"/>
      <c r="E17" s="166"/>
      <c r="F17" s="127" t="s">
        <v>222</v>
      </c>
      <c r="G17" s="166"/>
      <c r="H17" s="378" t="s">
        <v>221</v>
      </c>
      <c r="I17" s="5" t="s">
        <v>86</v>
      </c>
      <c r="J17" s="127" t="s">
        <v>137</v>
      </c>
      <c r="K17" s="306" t="str">
        <f>VLOOKUP(J17,'Donnees rap'!A:B,2,FALSE)</f>
        <v>Valider le fonctionnement de l’installation</v>
      </c>
      <c r="L17" s="369" t="str">
        <f>VLOOKUP(J17,'Donnees rap'!A:C,3,FALSE)</f>
        <v>CC6</v>
      </c>
      <c r="M17" s="5" t="str">
        <f>L17&amp;"_"&amp;COUNTIF($L$4:L17, L17)</f>
        <v>CC6_1</v>
      </c>
      <c r="O17" s="5">
        <v>13</v>
      </c>
      <c r="P17" s="306" t="str">
        <f t="shared" si="0"/>
        <v/>
      </c>
      <c r="Q17" s="306" t="str">
        <f t="shared" si="1"/>
        <v/>
      </c>
      <c r="R17" s="306" t="str">
        <f t="shared" si="2"/>
        <v/>
      </c>
      <c r="S17" s="306" t="str">
        <f t="shared" si="3"/>
        <v/>
      </c>
      <c r="T17" s="306" t="str">
        <f t="shared" si="4"/>
        <v/>
      </c>
      <c r="U17" s="306" t="str">
        <f t="shared" si="5"/>
        <v/>
      </c>
      <c r="V17" s="306" t="str">
        <f t="shared" si="6"/>
        <v/>
      </c>
      <c r="W17" s="306" t="str">
        <f t="shared" si="7"/>
        <v/>
      </c>
      <c r="X17" s="306" t="str">
        <f t="shared" si="8"/>
        <v/>
      </c>
      <c r="Z17" s="450" t="str">
        <f ca="1">IFERROR(_xlfn.SWITCH(VLOOKUP(P17,'Tâches travaillées'!$H$51:$AJ$103,22,FALSE),"SC",0,"A",1,"R",2),"")</f>
        <v/>
      </c>
      <c r="AA17" s="450" t="str">
        <f ca="1">IFERROR(_xlfn.SWITCH(VLOOKUP(Q17,'Tâches travaillées'!$H$51:$AJ$103,22,FALSE),"SC",0,"A",1,"R",2),"")</f>
        <v/>
      </c>
      <c r="AB17" s="450" t="str">
        <f ca="1">IFERROR(_xlfn.SWITCH(VLOOKUP(R17,'Tâches travaillées'!$H$51:$AJ$103,22,FALSE),"SC",0,"A",1,"R",2),"")</f>
        <v/>
      </c>
      <c r="AC17" s="450" t="str">
        <f ca="1">IFERROR(_xlfn.SWITCH(VLOOKUP(S17,'Tâches travaillées'!$H$51:$AJ$103,22,FALSE),"SC",0,"A",1,"R",2),"")</f>
        <v/>
      </c>
      <c r="AD17" s="450" t="str">
        <f ca="1">IFERROR(_xlfn.SWITCH(VLOOKUP(T17,'Tâches travaillées'!$H$51:$AJ$103,22,FALSE),"SC",0,"A",1,"R",2),"")</f>
        <v/>
      </c>
      <c r="AE17" s="450" t="str">
        <f ca="1">IFERROR(_xlfn.SWITCH(VLOOKUP(U17,'Tâches travaillées'!$H$51:$AJ$103,22,FALSE),"SC",0,"A",1,"R",2),"")</f>
        <v/>
      </c>
      <c r="AF17" s="450" t="str">
        <f ca="1">IFERROR(_xlfn.SWITCH(VLOOKUP(V17,'Tâches travaillées'!$H$51:$AJ$103,22,FALSE),"SC",0,"A",1,"R",2),"")</f>
        <v/>
      </c>
      <c r="AG17" s="450" t="str">
        <f ca="1">IFERROR(_xlfn.SWITCH(VLOOKUP(W17,'Tâches travaillées'!$H$51:$AJ$103,22,FALSE),"SC",0,"A",1,"R",2),"")</f>
        <v/>
      </c>
      <c r="AH17" s="450" t="str">
        <f ca="1">IFERROR(_xlfn.SWITCH(VLOOKUP(X17,'Tâches travaillées'!$H$51:$AJ$103,22,FALSE),"SC",0,"A",1,"R",2),"")</f>
        <v/>
      </c>
    </row>
    <row r="18" spans="2:34" s="5" customFormat="1" ht="30" customHeight="1">
      <c r="B18" s="12"/>
      <c r="C18" s="165"/>
      <c r="D18" s="12"/>
      <c r="E18" s="165"/>
      <c r="F18" s="12" t="s">
        <v>10</v>
      </c>
      <c r="G18" s="165"/>
      <c r="H18" s="447" t="s">
        <v>10</v>
      </c>
      <c r="I18" s="5" t="s">
        <v>86</v>
      </c>
      <c r="J18" s="432"/>
      <c r="K18" s="130"/>
      <c r="L18" s="432"/>
      <c r="O18" s="5">
        <v>14</v>
      </c>
      <c r="P18" s="306" t="str">
        <f t="shared" si="0"/>
        <v/>
      </c>
      <c r="Q18" s="306" t="str">
        <f t="shared" si="1"/>
        <v/>
      </c>
      <c r="R18" s="306" t="str">
        <f t="shared" si="2"/>
        <v/>
      </c>
      <c r="S18" s="306" t="str">
        <f t="shared" si="3"/>
        <v/>
      </c>
      <c r="T18" s="306" t="str">
        <f t="shared" si="4"/>
        <v/>
      </c>
      <c r="U18" s="306" t="str">
        <f t="shared" si="5"/>
        <v/>
      </c>
      <c r="V18" s="306" t="str">
        <f t="shared" si="6"/>
        <v/>
      </c>
      <c r="W18" s="306" t="str">
        <f t="shared" si="7"/>
        <v/>
      </c>
      <c r="X18" s="306" t="str">
        <f t="shared" si="8"/>
        <v/>
      </c>
      <c r="Z18" s="450" t="str">
        <f ca="1">IFERROR(_xlfn.SWITCH(VLOOKUP(P18,'Tâches travaillées'!$H$51:$AJ$103,22,FALSE),"SC",0,"A",1,"R",2),"")</f>
        <v/>
      </c>
      <c r="AA18" s="450" t="str">
        <f ca="1">IFERROR(_xlfn.SWITCH(VLOOKUP(Q18,'Tâches travaillées'!$H$51:$AJ$103,22,FALSE),"SC",0,"A",1,"R",2),"")</f>
        <v/>
      </c>
      <c r="AB18" s="450" t="str">
        <f ca="1">IFERROR(_xlfn.SWITCH(VLOOKUP(R18,'Tâches travaillées'!$H$51:$AJ$103,22,FALSE),"SC",0,"A",1,"R",2),"")</f>
        <v/>
      </c>
      <c r="AC18" s="450" t="str">
        <f ca="1">IFERROR(_xlfn.SWITCH(VLOOKUP(S18,'Tâches travaillées'!$H$51:$AJ$103,22,FALSE),"SC",0,"A",1,"R",2),"")</f>
        <v/>
      </c>
      <c r="AD18" s="450" t="str">
        <f ca="1">IFERROR(_xlfn.SWITCH(VLOOKUP(T18,'Tâches travaillées'!$H$51:$AJ$103,22,FALSE),"SC",0,"A",1,"R",2),"")</f>
        <v/>
      </c>
      <c r="AE18" s="450" t="str">
        <f ca="1">IFERROR(_xlfn.SWITCH(VLOOKUP(U18,'Tâches travaillées'!$H$51:$AJ$103,22,FALSE),"SC",0,"A",1,"R",2),"")</f>
        <v/>
      </c>
      <c r="AF18" s="450" t="str">
        <f ca="1">IFERROR(_xlfn.SWITCH(VLOOKUP(V18,'Tâches travaillées'!$H$51:$AJ$103,22,FALSE),"SC",0,"A",1,"R",2),"")</f>
        <v/>
      </c>
      <c r="AG18" s="450" t="str">
        <f ca="1">IFERROR(_xlfn.SWITCH(VLOOKUP(W18,'Tâches travaillées'!$H$51:$AJ$103,22,FALSE),"SC",0,"A",1,"R",2),"")</f>
        <v/>
      </c>
      <c r="AH18" s="450" t="str">
        <f ca="1">IFERROR(_xlfn.SWITCH(VLOOKUP(X18,'Tâches travaillées'!$H$51:$AJ$103,22,FALSE),"SC",0,"A",1,"R",2),"")</f>
        <v/>
      </c>
    </row>
    <row r="19" spans="2:34" s="5" customFormat="1" ht="45.95" customHeight="1">
      <c r="B19" s="735" t="s">
        <v>120</v>
      </c>
      <c r="C19" s="166"/>
      <c r="D19" s="728" t="s">
        <v>206</v>
      </c>
      <c r="E19" s="166"/>
      <c r="F19" s="374" t="s">
        <v>224</v>
      </c>
      <c r="G19" s="166"/>
      <c r="H19" s="378" t="s">
        <v>223</v>
      </c>
      <c r="J19" s="374" t="s">
        <v>138</v>
      </c>
      <c r="K19" s="306" t="str">
        <f>VLOOKUP(J19,'Donnees rap'!A:B,2,FALSE)</f>
        <v>Diagnostiquer un dysfonctionnement</v>
      </c>
      <c r="L19" s="437" t="str">
        <f>VLOOKUP(J19,'Donnees rap'!A:C,3,FALSE)</f>
        <v>CC7</v>
      </c>
      <c r="M19" s="5" t="str">
        <f>L19&amp;"_"&amp;COUNTIF($L$4:L19, L19)</f>
        <v>CC7_1</v>
      </c>
      <c r="O19" s="5">
        <v>15</v>
      </c>
      <c r="P19" s="306" t="str">
        <f t="shared" si="0"/>
        <v/>
      </c>
      <c r="Q19" s="306" t="str">
        <f t="shared" si="1"/>
        <v/>
      </c>
      <c r="R19" s="306" t="str">
        <f t="shared" si="2"/>
        <v/>
      </c>
      <c r="S19" s="306" t="str">
        <f t="shared" si="3"/>
        <v/>
      </c>
      <c r="T19" s="306" t="str">
        <f t="shared" si="4"/>
        <v/>
      </c>
      <c r="U19" s="306" t="str">
        <f t="shared" si="5"/>
        <v/>
      </c>
      <c r="V19" s="306" t="str">
        <f t="shared" si="6"/>
        <v/>
      </c>
      <c r="W19" s="306" t="str">
        <f t="shared" si="7"/>
        <v/>
      </c>
      <c r="X19" s="306" t="str">
        <f t="shared" si="8"/>
        <v/>
      </c>
      <c r="Z19" s="450" t="str">
        <f ca="1">IFERROR(_xlfn.SWITCH(VLOOKUP(P19,'Tâches travaillées'!$H$51:$AJ$103,22,FALSE),"SC",0,"A",1,"R",2),"")</f>
        <v/>
      </c>
      <c r="AA19" s="450" t="str">
        <f ca="1">IFERROR(_xlfn.SWITCH(VLOOKUP(Q19,'Tâches travaillées'!$H$51:$AJ$103,22,FALSE),"SC",0,"A",1,"R",2),"")</f>
        <v/>
      </c>
      <c r="AB19" s="450" t="str">
        <f ca="1">IFERROR(_xlfn.SWITCH(VLOOKUP(R19,'Tâches travaillées'!$H$51:$AJ$103,22,FALSE),"SC",0,"A",1,"R",2),"")</f>
        <v/>
      </c>
      <c r="AC19" s="450" t="str">
        <f ca="1">IFERROR(_xlfn.SWITCH(VLOOKUP(S19,'Tâches travaillées'!$H$51:$AJ$103,22,FALSE),"SC",0,"A",1,"R",2),"")</f>
        <v/>
      </c>
      <c r="AD19" s="450" t="str">
        <f ca="1">IFERROR(_xlfn.SWITCH(VLOOKUP(T19,'Tâches travaillées'!$H$51:$AJ$103,22,FALSE),"SC",0,"A",1,"R",2),"")</f>
        <v/>
      </c>
      <c r="AE19" s="450" t="str">
        <f ca="1">IFERROR(_xlfn.SWITCH(VLOOKUP(U19,'Tâches travaillées'!$H$51:$AJ$103,22,FALSE),"SC",0,"A",1,"R",2),"")</f>
        <v/>
      </c>
      <c r="AF19" s="450" t="str">
        <f ca="1">IFERROR(_xlfn.SWITCH(VLOOKUP(V19,'Tâches travaillées'!$H$51:$AJ$103,22,FALSE),"SC",0,"A",1,"R",2),"")</f>
        <v/>
      </c>
      <c r="AG19" s="450" t="str">
        <f ca="1">IFERROR(_xlfn.SWITCH(VLOOKUP(W19,'Tâches travaillées'!$H$51:$AJ$103,22,FALSE),"SC",0,"A",1,"R",2),"")</f>
        <v/>
      </c>
      <c r="AH19" s="450" t="str">
        <f ca="1">IFERROR(_xlfn.SWITCH(VLOOKUP(X19,'Tâches travaillées'!$H$51:$AJ$103,22,FALSE),"SC",0,"A",1,"R",2),"")</f>
        <v/>
      </c>
    </row>
    <row r="20" spans="2:34" s="5" customFormat="1" ht="51" customHeight="1">
      <c r="B20" s="736"/>
      <c r="C20" s="166"/>
      <c r="D20" s="730"/>
      <c r="E20" s="166"/>
      <c r="F20" s="374" t="s">
        <v>226</v>
      </c>
      <c r="G20" s="166"/>
      <c r="H20" s="378" t="s">
        <v>225</v>
      </c>
      <c r="J20" s="374" t="s">
        <v>139</v>
      </c>
      <c r="K20" s="306" t="str">
        <f>VLOOKUP(J20,'Donnees rap'!A:B,2,FALSE)</f>
        <v>Remplacer un matériel électrique</v>
      </c>
      <c r="L20" s="437" t="str">
        <f>VLOOKUP(J20,'Donnees rap'!A:C,3,FALSE)</f>
        <v>CC7</v>
      </c>
      <c r="M20" s="5" t="str">
        <f>L20&amp;"_"&amp;COUNTIF($L$4:L20, L20)</f>
        <v>CC7_2</v>
      </c>
      <c r="O20" s="5">
        <v>16</v>
      </c>
      <c r="P20" s="306" t="str">
        <f t="shared" si="0"/>
        <v/>
      </c>
      <c r="Q20" s="306" t="str">
        <f t="shared" si="1"/>
        <v/>
      </c>
      <c r="R20" s="306" t="str">
        <f t="shared" si="2"/>
        <v/>
      </c>
      <c r="S20" s="306" t="str">
        <f t="shared" si="3"/>
        <v/>
      </c>
      <c r="T20" s="306" t="str">
        <f t="shared" si="4"/>
        <v/>
      </c>
      <c r="U20" s="306" t="str">
        <f t="shared" si="5"/>
        <v/>
      </c>
      <c r="V20" s="306" t="str">
        <f t="shared" si="6"/>
        <v/>
      </c>
      <c r="W20" s="306" t="str">
        <f t="shared" si="7"/>
        <v/>
      </c>
      <c r="X20" s="306" t="str">
        <f t="shared" si="8"/>
        <v/>
      </c>
      <c r="Z20" s="450" t="str">
        <f ca="1">IFERROR(_xlfn.SWITCH(VLOOKUP(P20,'Tâches travaillées'!$H$51:$AJ$103,22,FALSE),"SC",0,"A",1,"R",2),"")</f>
        <v/>
      </c>
      <c r="AA20" s="450" t="str">
        <f ca="1">IFERROR(_xlfn.SWITCH(VLOOKUP(Q20,'Tâches travaillées'!$H$51:$AJ$103,22,FALSE),"SC",0,"A",1,"R",2),"")</f>
        <v/>
      </c>
      <c r="AB20" s="450" t="str">
        <f ca="1">IFERROR(_xlfn.SWITCH(VLOOKUP(R20,'Tâches travaillées'!$H$51:$AJ$103,22,FALSE),"SC",0,"A",1,"R",2),"")</f>
        <v/>
      </c>
      <c r="AC20" s="450" t="str">
        <f ca="1">IFERROR(_xlfn.SWITCH(VLOOKUP(S20,'Tâches travaillées'!$H$51:$AJ$103,22,FALSE),"SC",0,"A",1,"R",2),"")</f>
        <v/>
      </c>
      <c r="AD20" s="450" t="str">
        <f ca="1">IFERROR(_xlfn.SWITCH(VLOOKUP(T20,'Tâches travaillées'!$H$51:$AJ$103,22,FALSE),"SC",0,"A",1,"R",2),"")</f>
        <v/>
      </c>
      <c r="AE20" s="450" t="str">
        <f ca="1">IFERROR(_xlfn.SWITCH(VLOOKUP(U20,'Tâches travaillées'!$H$51:$AJ$103,22,FALSE),"SC",0,"A",1,"R",2),"")</f>
        <v/>
      </c>
      <c r="AF20" s="450" t="str">
        <f ca="1">IFERROR(_xlfn.SWITCH(VLOOKUP(V20,'Tâches travaillées'!$H$51:$AJ$103,22,FALSE),"SC",0,"A",1,"R",2),"")</f>
        <v/>
      </c>
      <c r="AG20" s="450" t="str">
        <f ca="1">IFERROR(_xlfn.SWITCH(VLOOKUP(W20,'Tâches travaillées'!$H$51:$AJ$103,22,FALSE),"SC",0,"A",1,"R",2),"")</f>
        <v/>
      </c>
      <c r="AH20" s="450" t="str">
        <f ca="1">IFERROR(_xlfn.SWITCH(VLOOKUP(X20,'Tâches travaillées'!$H$51:$AJ$103,22,FALSE),"SC",0,"A",1,"R",2),"")</f>
        <v/>
      </c>
    </row>
    <row r="21" spans="2:34" s="5" customFormat="1" ht="20.100000000000001" customHeight="1">
      <c r="B21" s="12"/>
      <c r="C21" s="165"/>
      <c r="D21" s="12"/>
      <c r="E21" s="165"/>
      <c r="F21" s="12" t="s">
        <v>10</v>
      </c>
      <c r="G21" s="165"/>
      <c r="H21" s="447" t="s">
        <v>10</v>
      </c>
      <c r="I21" s="5" t="s">
        <v>86</v>
      </c>
      <c r="J21" s="434"/>
      <c r="K21" s="130"/>
      <c r="L21" s="434"/>
      <c r="O21" s="5">
        <v>17</v>
      </c>
      <c r="P21" s="306" t="str">
        <f t="shared" si="0"/>
        <v/>
      </c>
      <c r="Q21" s="306" t="str">
        <f t="shared" si="1"/>
        <v/>
      </c>
      <c r="R21" s="306" t="str">
        <f t="shared" si="2"/>
        <v/>
      </c>
      <c r="S21" s="306" t="str">
        <f t="shared" si="3"/>
        <v/>
      </c>
      <c r="T21" s="306" t="str">
        <f t="shared" si="4"/>
        <v/>
      </c>
      <c r="U21" s="306" t="str">
        <f t="shared" si="5"/>
        <v/>
      </c>
      <c r="V21" s="306" t="str">
        <f t="shared" si="6"/>
        <v/>
      </c>
      <c r="W21" s="306" t="str">
        <f t="shared" si="7"/>
        <v/>
      </c>
      <c r="X21" s="306" t="str">
        <f t="shared" si="8"/>
        <v/>
      </c>
      <c r="Z21" s="450" t="str">
        <f ca="1">IFERROR(_xlfn.SWITCH(VLOOKUP(P21,'Tâches travaillées'!$H$51:$AJ$103,22,FALSE),"SC",0,"A",1,"R",2),"")</f>
        <v/>
      </c>
      <c r="AA21" s="450" t="str">
        <f ca="1">IFERROR(_xlfn.SWITCH(VLOOKUP(Q21,'Tâches travaillées'!$H$51:$AJ$103,22,FALSE),"SC",0,"A",1,"R",2),"")</f>
        <v/>
      </c>
      <c r="AB21" s="450" t="str">
        <f ca="1">IFERROR(_xlfn.SWITCH(VLOOKUP(R21,'Tâches travaillées'!$H$51:$AJ$103,22,FALSE),"SC",0,"A",1,"R",2),"")</f>
        <v/>
      </c>
      <c r="AC21" s="450" t="str">
        <f ca="1">IFERROR(_xlfn.SWITCH(VLOOKUP(S21,'Tâches travaillées'!$H$51:$AJ$103,22,FALSE),"SC",0,"A",1,"R",2),"")</f>
        <v/>
      </c>
      <c r="AD21" s="450" t="str">
        <f ca="1">IFERROR(_xlfn.SWITCH(VLOOKUP(T21,'Tâches travaillées'!$H$51:$AJ$103,22,FALSE),"SC",0,"A",1,"R",2),"")</f>
        <v/>
      </c>
      <c r="AE21" s="450" t="str">
        <f ca="1">IFERROR(_xlfn.SWITCH(VLOOKUP(U21,'Tâches travaillées'!$H$51:$AJ$103,22,FALSE),"SC",0,"A",1,"R",2),"")</f>
        <v/>
      </c>
      <c r="AF21" s="450" t="str">
        <f ca="1">IFERROR(_xlfn.SWITCH(VLOOKUP(V21,'Tâches travaillées'!$H$51:$AJ$103,22,FALSE),"SC",0,"A",1,"R",2),"")</f>
        <v/>
      </c>
      <c r="AG21" s="450" t="str">
        <f ca="1">IFERROR(_xlfn.SWITCH(VLOOKUP(W21,'Tâches travaillées'!$H$51:$AJ$103,22,FALSE),"SC",0,"A",1,"R",2),"")</f>
        <v/>
      </c>
      <c r="AH21" s="450" t="str">
        <f ca="1">IFERROR(_xlfn.SWITCH(VLOOKUP(X21,'Tâches travaillées'!$H$51:$AJ$103,22,FALSE),"SC",0,"A",1,"R",2),"")</f>
        <v/>
      </c>
    </row>
    <row r="22" spans="2:34" s="5" customFormat="1" ht="32.1" customHeight="1">
      <c r="B22" s="725" t="s">
        <v>193</v>
      </c>
      <c r="C22" s="166"/>
      <c r="D22" s="728" t="s">
        <v>121</v>
      </c>
      <c r="E22" s="166"/>
      <c r="F22" s="436" t="s">
        <v>228</v>
      </c>
      <c r="G22" s="166"/>
      <c r="H22" s="378" t="s">
        <v>227</v>
      </c>
      <c r="I22" s="5" t="s">
        <v>86</v>
      </c>
      <c r="J22" s="436" t="s">
        <v>140</v>
      </c>
      <c r="K22" s="306" t="str">
        <f>VLOOKUP(J22,'Donnees rap'!A:B,2,FALSE)</f>
        <v>Compléter les documents liés aux opérations</v>
      </c>
      <c r="L22" s="438" t="str">
        <f>VLOOKUP(J22,'Donnees rap'!A:C,3,FALSE)</f>
        <v>CC8</v>
      </c>
      <c r="M22" s="5" t="str">
        <f>L22&amp;"_"&amp;COUNTIF($L$4:L22, L22)</f>
        <v>CC8_2</v>
      </c>
      <c r="Y22" s="5" t="s">
        <v>255</v>
      </c>
      <c r="Z22" s="6" t="e">
        <f ca="1">AVERAGE(Z5:Z21)</f>
        <v>#DIV/0!</v>
      </c>
      <c r="AA22" s="6" t="e">
        <f ca="1">AVERAGE(AA5:AA21)</f>
        <v>#DIV/0!</v>
      </c>
      <c r="AB22" s="6" t="e">
        <f ca="1">AVERAGE(AB5:AB21)</f>
        <v>#DIV/0!</v>
      </c>
      <c r="AC22" s="6" t="e">
        <f t="shared" ref="AC22:AH22" ca="1" si="9">AVERAGE(AC5:AC21)</f>
        <v>#DIV/0!</v>
      </c>
      <c r="AD22" s="6" t="e">
        <f t="shared" ca="1" si="9"/>
        <v>#DIV/0!</v>
      </c>
      <c r="AE22" s="6" t="e">
        <f t="shared" ca="1" si="9"/>
        <v>#DIV/0!</v>
      </c>
      <c r="AF22" s="6" t="e">
        <f t="shared" ca="1" si="9"/>
        <v>#DIV/0!</v>
      </c>
      <c r="AG22" s="6" t="e">
        <f t="shared" ca="1" si="9"/>
        <v>#DIV/0!</v>
      </c>
      <c r="AH22" s="6" t="e">
        <f t="shared" ca="1" si="9"/>
        <v>#DIV/0!</v>
      </c>
    </row>
    <row r="23" spans="2:34" s="5" customFormat="1" ht="32.1" customHeight="1">
      <c r="B23" s="726"/>
      <c r="C23" s="166"/>
      <c r="D23" s="729"/>
      <c r="E23" s="166"/>
      <c r="F23" s="436" t="s">
        <v>230</v>
      </c>
      <c r="G23" s="166"/>
      <c r="H23" s="378" t="s">
        <v>229</v>
      </c>
      <c r="J23" s="436" t="s">
        <v>144</v>
      </c>
      <c r="K23" s="306" t="str">
        <f>VLOOKUP(J23,'Donnees rap'!A:B,2,FALSE)</f>
        <v>Communiquer avec le client/usager sur l’opération</v>
      </c>
      <c r="L23" s="438" t="str">
        <f>VLOOKUP(J23,'Donnees rap'!A:C,3,FALSE)</f>
        <v>CC9</v>
      </c>
      <c r="M23" s="5" t="str">
        <f>L23&amp;"_"&amp;COUNTIF($L$4:L23, L23)</f>
        <v>CC9_1</v>
      </c>
      <c r="P23" s="88" t="s">
        <v>85</v>
      </c>
      <c r="Q23" s="714" t="s">
        <v>252</v>
      </c>
      <c r="R23" s="715"/>
      <c r="S23" s="715"/>
      <c r="T23" s="715"/>
      <c r="U23" s="715"/>
      <c r="V23" s="715"/>
      <c r="W23" s="715"/>
      <c r="X23" s="715"/>
      <c r="Y23" s="5" t="s">
        <v>0</v>
      </c>
      <c r="Z23" s="6" t="e">
        <f ca="1">_xlfn.IFS(Z22&lt;1,"1",AND(Z22=1,Z22&lt;2),"2",Z22=2,"3")</f>
        <v>#NAME?</v>
      </c>
      <c r="AA23" s="6" t="e">
        <f t="shared" ref="AA23:AH23" ca="1" si="10">_xlfn.IFS(AA22&lt;1,"1",AND(AA22=1,AA22&lt;2),"2",AA22=2,"3")</f>
        <v>#NAME?</v>
      </c>
      <c r="AB23" s="6" t="e">
        <f t="shared" ca="1" si="10"/>
        <v>#NAME?</v>
      </c>
      <c r="AC23" s="6" t="e">
        <f t="shared" ca="1" si="10"/>
        <v>#NAME?</v>
      </c>
      <c r="AD23" s="6" t="e">
        <f t="shared" ca="1" si="10"/>
        <v>#NAME?</v>
      </c>
      <c r="AE23" s="6" t="e">
        <f t="shared" ca="1" si="10"/>
        <v>#NAME?</v>
      </c>
      <c r="AF23" s="6" t="e">
        <f t="shared" ca="1" si="10"/>
        <v>#NAME?</v>
      </c>
      <c r="AG23" s="6" t="e">
        <f t="shared" ca="1" si="10"/>
        <v>#NAME?</v>
      </c>
      <c r="AH23" s="6" t="e">
        <f t="shared" ca="1" si="10"/>
        <v>#NAME?</v>
      </c>
    </row>
    <row r="24" spans="2:34" s="5" customFormat="1" ht="36">
      <c r="B24" s="727"/>
      <c r="C24" s="166"/>
      <c r="D24" s="730"/>
      <c r="E24" s="166"/>
      <c r="F24" s="436" t="s">
        <v>232</v>
      </c>
      <c r="G24" s="166"/>
      <c r="H24" s="378" t="s">
        <v>231</v>
      </c>
      <c r="I24" s="5" t="s">
        <v>86</v>
      </c>
      <c r="J24" s="436" t="s">
        <v>144</v>
      </c>
      <c r="K24" s="306" t="str">
        <f>VLOOKUP(J24,'Donnees rap'!A:B,2,FALSE)</f>
        <v>Communiquer avec le client/usager sur l’opération</v>
      </c>
      <c r="L24" s="438" t="str">
        <f>VLOOKUP(J24,'Donnees rap'!A:C,3,FALSE)</f>
        <v>CC9</v>
      </c>
      <c r="M24" s="5" t="str">
        <f>L24&amp;"_"&amp;COUNTIF($L$4:L24, L24)</f>
        <v>CC9_2</v>
      </c>
      <c r="P24" s="439"/>
      <c r="Q24" s="130"/>
      <c r="R24" s="130"/>
      <c r="S24" s="130"/>
      <c r="T24" s="130"/>
      <c r="U24" s="130"/>
      <c r="V24" s="130"/>
      <c r="W24" s="130"/>
      <c r="X24" s="130"/>
    </row>
    <row r="25" spans="2:34" s="5" customFormat="1" ht="20.100000000000001" customHeight="1">
      <c r="B25" s="12"/>
      <c r="C25" s="165"/>
      <c r="D25" s="12"/>
      <c r="E25" s="165"/>
      <c r="F25" s="12" t="s">
        <v>10</v>
      </c>
      <c r="G25" s="165"/>
      <c r="H25" s="448" t="s">
        <v>10</v>
      </c>
      <c r="I25" s="5" t="s">
        <v>86</v>
      </c>
      <c r="J25" s="12"/>
      <c r="K25" s="12"/>
      <c r="L25" s="12"/>
      <c r="P25" s="377" t="s">
        <v>158</v>
      </c>
      <c r="Q25" s="377" t="s">
        <v>159</v>
      </c>
      <c r="R25" s="377" t="s">
        <v>160</v>
      </c>
      <c r="S25" s="377" t="s">
        <v>161</v>
      </c>
      <c r="T25" s="377" t="s">
        <v>162</v>
      </c>
      <c r="U25" s="377" t="s">
        <v>163</v>
      </c>
      <c r="V25" s="377" t="s">
        <v>164</v>
      </c>
      <c r="W25" s="377" t="s">
        <v>165</v>
      </c>
      <c r="X25" s="377" t="s">
        <v>166</v>
      </c>
    </row>
    <row r="26" spans="2:34" s="5" customFormat="1" ht="27.95" customHeight="1">
      <c r="B26" s="13"/>
      <c r="C26" s="142"/>
      <c r="D26" s="13"/>
      <c r="E26" s="142"/>
      <c r="F26" s="13"/>
      <c r="G26" s="142"/>
      <c r="H26" s="13"/>
      <c r="I26" s="142"/>
      <c r="J26" s="13"/>
      <c r="K26" s="13"/>
      <c r="O26" s="5">
        <v>1</v>
      </c>
      <c r="P26" s="306" t="str">
        <f>IFERROR(VLOOKUP(P5,'Tâches travaillées'!$H$51:$AJ$103,29,FALSE),"")</f>
        <v/>
      </c>
      <c r="Q26" s="306" t="str">
        <f>IFERROR(VLOOKUP(Q5,'Tâches travaillées'!$H$51:$AJ$103,29,FALSE),"")</f>
        <v/>
      </c>
      <c r="R26" s="306" t="str">
        <f>IFERROR(VLOOKUP(R5,'Tâches travaillées'!$H$51:$AJ$103,29,FALSE),"")</f>
        <v/>
      </c>
      <c r="S26" s="306" t="str">
        <f>IFERROR(VLOOKUP(S5,'Tâches travaillées'!$H$51:$AJ$103,29,FALSE),"")</f>
        <v/>
      </c>
      <c r="T26" s="306" t="str">
        <f>IFERROR(VLOOKUP(T5,'Tâches travaillées'!$H$51:$AJ$103,29,FALSE),"")</f>
        <v/>
      </c>
      <c r="U26" s="306" t="str">
        <f>IFERROR(VLOOKUP(U5,'Tâches travaillées'!$H$51:$AJ$103,29,FALSE),"")</f>
        <v/>
      </c>
      <c r="V26" s="306" t="str">
        <f>IFERROR(VLOOKUP(V5,'Tâches travaillées'!$H$51:$AJ$103,29,FALSE),"")</f>
        <v/>
      </c>
      <c r="W26" s="306" t="str">
        <f>IFERROR(VLOOKUP(W5,'Tâches travaillées'!$H$51:$AJ$103,29,FALSE),"")</f>
        <v/>
      </c>
      <c r="X26" s="306" t="str">
        <f>IFERROR(VLOOKUP(X5,'Tâches travaillées'!$H$51:$AJ$103,29,FALSE),"")</f>
        <v/>
      </c>
    </row>
    <row r="27" spans="2:34" s="5" customFormat="1" ht="27.95" customHeight="1">
      <c r="B27" s="142"/>
      <c r="C27" s="142"/>
      <c r="D27" s="142"/>
      <c r="E27" s="142"/>
      <c r="F27" s="142"/>
      <c r="G27" s="142"/>
      <c r="H27" s="142"/>
      <c r="I27" s="142"/>
      <c r="O27" s="5">
        <v>2</v>
      </c>
      <c r="P27" s="306" t="str">
        <f>IFERROR(VLOOKUP(P6,'Tâches travaillées'!$H$51:$AJ$103,29,FALSE),"")</f>
        <v/>
      </c>
      <c r="Q27" s="306" t="str">
        <f>IFERROR(VLOOKUP(Q6,'Tâches travaillées'!$H$51:$AJ$103,29,FALSE),"")</f>
        <v/>
      </c>
      <c r="R27" s="306" t="str">
        <f>IFERROR(VLOOKUP(R6,'Tâches travaillées'!$H$51:$AJ$103,29,FALSE),"")</f>
        <v/>
      </c>
      <c r="S27" s="306" t="str">
        <f>IFERROR(VLOOKUP(S6,'Tâches travaillées'!$H$51:$AJ$103,29,FALSE),"")</f>
        <v/>
      </c>
      <c r="T27" s="306" t="str">
        <f>IFERROR(VLOOKUP(T6,'Tâches travaillées'!$H$51:$AJ$103,29,FALSE),"")</f>
        <v/>
      </c>
      <c r="U27" s="306" t="str">
        <f>IFERROR(VLOOKUP(U6,'Tâches travaillées'!$H$51:$AJ$103,29,FALSE),"")</f>
        <v/>
      </c>
      <c r="V27" s="306" t="str">
        <f>IFERROR(VLOOKUP(V6,'Tâches travaillées'!$H$51:$AJ$103,29,FALSE),"")</f>
        <v/>
      </c>
      <c r="W27" s="306" t="str">
        <f>IFERROR(VLOOKUP(W6,'Tâches travaillées'!$H$51:$AJ$103,29,FALSE),"")</f>
        <v/>
      </c>
      <c r="X27" s="306" t="str">
        <f>IFERROR(VLOOKUP(X6,'Tâches travaillées'!$H$51:$AJ$103,29,FALSE),"")</f>
        <v/>
      </c>
    </row>
    <row r="28" spans="2:34" s="5" customFormat="1" ht="20.100000000000001" customHeight="1">
      <c r="B28" s="142"/>
      <c r="C28" s="142"/>
      <c r="D28" s="142"/>
      <c r="E28" s="142"/>
      <c r="F28" s="142"/>
      <c r="G28" s="142"/>
      <c r="H28" s="142"/>
      <c r="I28" s="142"/>
      <c r="O28" s="5">
        <v>3</v>
      </c>
      <c r="P28" s="306" t="str">
        <f>IFERROR(VLOOKUP(P7,'Tâches travaillées'!$H$51:$AJ$103,29,FALSE),"")</f>
        <v/>
      </c>
      <c r="Q28" s="306" t="str">
        <f>IFERROR(VLOOKUP(Q7,'Tâches travaillées'!$H$51:$AJ$103,29,FALSE),"")</f>
        <v/>
      </c>
      <c r="R28" s="306" t="str">
        <f>IFERROR(VLOOKUP(R7,'Tâches travaillées'!$H$51:$AJ$103,29,FALSE),"")</f>
        <v/>
      </c>
      <c r="S28" s="306" t="str">
        <f>IFERROR(VLOOKUP(S7,'Tâches travaillées'!$H$51:$AJ$103,29,FALSE),"")</f>
        <v/>
      </c>
      <c r="T28" s="306" t="str">
        <f>IFERROR(VLOOKUP(T7,'Tâches travaillées'!$H$51:$AJ$103,29,FALSE),"")</f>
        <v/>
      </c>
      <c r="U28" s="306" t="str">
        <f>IFERROR(VLOOKUP(U7,'Tâches travaillées'!$H$51:$AJ$103,29,FALSE),"")</f>
        <v/>
      </c>
      <c r="V28" s="306" t="str">
        <f>IFERROR(VLOOKUP(V7,'Tâches travaillées'!$H$51:$AJ$103,29,FALSE),"")</f>
        <v/>
      </c>
      <c r="W28" s="306" t="str">
        <f>IFERROR(VLOOKUP(W7,'Tâches travaillées'!$H$51:$AJ$103,29,FALSE),"")</f>
        <v/>
      </c>
      <c r="X28" s="306" t="str">
        <f>IFERROR(VLOOKUP(X7,'Tâches travaillées'!$H$51:$AJ$103,29,FALSE),"")</f>
        <v/>
      </c>
    </row>
    <row r="29" spans="2:34" s="5" customFormat="1" ht="20.100000000000001" customHeight="1">
      <c r="B29" s="142"/>
      <c r="C29" s="142"/>
      <c r="D29" s="142"/>
      <c r="E29" s="142"/>
      <c r="F29" s="142"/>
      <c r="G29" s="142"/>
      <c r="H29" s="142"/>
      <c r="I29" s="142"/>
      <c r="O29" s="5">
        <v>4</v>
      </c>
      <c r="P29" s="306" t="str">
        <f>IFERROR(VLOOKUP(P8,'Tâches travaillées'!$H$51:$AJ$103,29,FALSE),"")</f>
        <v/>
      </c>
      <c r="Q29" s="306" t="str">
        <f>IFERROR(VLOOKUP(Q8,'Tâches travaillées'!$H$51:$AJ$103,29,FALSE),"")</f>
        <v/>
      </c>
      <c r="R29" s="306" t="str">
        <f>IFERROR(VLOOKUP(R8,'Tâches travaillées'!$H$51:$AJ$103,29,FALSE),"")</f>
        <v/>
      </c>
      <c r="S29" s="306" t="str">
        <f>IFERROR(VLOOKUP(S8,'Tâches travaillées'!$H$51:$AJ$103,29,FALSE),"")</f>
        <v/>
      </c>
      <c r="T29" s="306" t="str">
        <f>IFERROR(VLOOKUP(T8,'Tâches travaillées'!$H$51:$AJ$103,29,FALSE),"")</f>
        <v/>
      </c>
      <c r="U29" s="306" t="str">
        <f>IFERROR(VLOOKUP(U8,'Tâches travaillées'!$H$51:$AJ$103,29,FALSE),"")</f>
        <v/>
      </c>
      <c r="V29" s="306" t="str">
        <f>IFERROR(VLOOKUP(V8,'Tâches travaillées'!$H$51:$AJ$103,29,FALSE),"")</f>
        <v/>
      </c>
      <c r="W29" s="306" t="str">
        <f>IFERROR(VLOOKUP(W8,'Tâches travaillées'!$H$51:$AJ$103,29,FALSE),"")</f>
        <v/>
      </c>
      <c r="X29" s="306" t="str">
        <f>IFERROR(VLOOKUP(X8,'Tâches travaillées'!$H$51:$AJ$103,29,FALSE),"")</f>
        <v/>
      </c>
    </row>
    <row r="30" spans="2:34" s="5" customFormat="1" ht="20.100000000000001" customHeight="1">
      <c r="J30" s="142"/>
      <c r="O30" s="5">
        <v>5</v>
      </c>
      <c r="P30" s="306" t="str">
        <f>IFERROR(VLOOKUP(P9,'Tâches travaillées'!$H$51:$AJ$103,29,FALSE),"")</f>
        <v/>
      </c>
      <c r="Q30" s="306" t="str">
        <f>IFERROR(VLOOKUP(Q9,'Tâches travaillées'!$H$51:$AJ$103,29,FALSE),"")</f>
        <v/>
      </c>
      <c r="R30" s="306" t="str">
        <f>IFERROR(VLOOKUP(R9,'Tâches travaillées'!$H$51:$AJ$103,29,FALSE),"")</f>
        <v/>
      </c>
      <c r="S30" s="306" t="str">
        <f>IFERROR(VLOOKUP(S9,'Tâches travaillées'!$H$51:$AJ$103,29,FALSE),"")</f>
        <v/>
      </c>
      <c r="T30" s="306" t="str">
        <f>IFERROR(VLOOKUP(T9,'Tâches travaillées'!$H$51:$AJ$103,29,FALSE),"")</f>
        <v/>
      </c>
      <c r="U30" s="306" t="str">
        <f>IFERROR(VLOOKUP(U9,'Tâches travaillées'!$H$51:$AJ$103,29,FALSE),"")</f>
        <v/>
      </c>
      <c r="V30" s="306" t="str">
        <f>IFERROR(VLOOKUP(V9,'Tâches travaillées'!$H$51:$AJ$103,29,FALSE),"")</f>
        <v/>
      </c>
      <c r="W30" s="306" t="str">
        <f>IFERROR(VLOOKUP(W9,'Tâches travaillées'!$H$51:$AJ$103,29,FALSE),"")</f>
        <v/>
      </c>
      <c r="X30" s="306" t="str">
        <f>IFERROR(VLOOKUP(X9,'Tâches travaillées'!$H$51:$AJ$103,29,FALSE),"")</f>
        <v/>
      </c>
    </row>
    <row r="31" spans="2:34" s="5" customFormat="1" ht="20.100000000000001" customHeight="1">
      <c r="B31" s="12" t="s">
        <v>10</v>
      </c>
      <c r="J31" s="142"/>
      <c r="O31" s="5">
        <v>6</v>
      </c>
      <c r="P31" s="306" t="str">
        <f>IFERROR(VLOOKUP(P10,'Tâches travaillées'!$H$51:$AJ$103,29,FALSE),"")</f>
        <v/>
      </c>
      <c r="Q31" s="306" t="str">
        <f>IFERROR(VLOOKUP(Q10,'Tâches travaillées'!$H$51:$AJ$103,29,FALSE),"")</f>
        <v/>
      </c>
      <c r="R31" s="306" t="str">
        <f>IFERROR(VLOOKUP(R10,'Tâches travaillées'!$H$51:$AJ$103,29,FALSE),"")</f>
        <v/>
      </c>
      <c r="S31" s="306" t="str">
        <f>IFERROR(VLOOKUP(S10,'Tâches travaillées'!$H$51:$AJ$103,29,FALSE),"")</f>
        <v/>
      </c>
      <c r="T31" s="306" t="str">
        <f>IFERROR(VLOOKUP(T10,'Tâches travaillées'!$H$51:$AJ$103,29,FALSE),"")</f>
        <v/>
      </c>
      <c r="U31" s="306" t="str">
        <f>IFERROR(VLOOKUP(U10,'Tâches travaillées'!$H$51:$AJ$103,29,FALSE),"")</f>
        <v/>
      </c>
      <c r="V31" s="306" t="str">
        <f>IFERROR(VLOOKUP(V10,'Tâches travaillées'!$H$51:$AJ$103,29,FALSE),"")</f>
        <v/>
      </c>
      <c r="W31" s="306" t="str">
        <f>IFERROR(VLOOKUP(W10,'Tâches travaillées'!$H$51:$AJ$103,29,FALSE),"")</f>
        <v/>
      </c>
      <c r="X31" s="306" t="str">
        <f>IFERROR(VLOOKUP(X10,'Tâches travaillées'!$H$51:$AJ$103,29,FALSE),"")</f>
        <v/>
      </c>
    </row>
    <row r="32" spans="2:34" s="5" customFormat="1" ht="20.100000000000001" customHeight="1">
      <c r="B32" s="372" t="s">
        <v>73</v>
      </c>
      <c r="D32" s="88" t="s">
        <v>82</v>
      </c>
      <c r="E32" s="164"/>
      <c r="F32" s="88" t="s">
        <v>68</v>
      </c>
      <c r="G32" s="164"/>
      <c r="H32" s="88" t="s">
        <v>76</v>
      </c>
      <c r="J32" s="142"/>
      <c r="O32" s="5">
        <v>7</v>
      </c>
      <c r="P32" s="306" t="str">
        <f>IFERROR(VLOOKUP(P11,'Tâches travaillées'!$H$51:$AJ$103,29,FALSE),"")</f>
        <v/>
      </c>
      <c r="Q32" s="306" t="str">
        <f>IFERROR(VLOOKUP(Q11,'Tâches travaillées'!$H$51:$AJ$103,29,FALSE),"")</f>
        <v/>
      </c>
      <c r="R32" s="306" t="str">
        <f>IFERROR(VLOOKUP(R11,'Tâches travaillées'!$H$51:$AJ$103,29,FALSE),"")</f>
        <v/>
      </c>
      <c r="S32" s="306" t="str">
        <f>IFERROR(VLOOKUP(S11,'Tâches travaillées'!$H$51:$AJ$103,29,FALSE),"")</f>
        <v/>
      </c>
      <c r="T32" s="306" t="str">
        <f>IFERROR(VLOOKUP(T11,'Tâches travaillées'!$H$51:$AJ$103,29,FALSE),"")</f>
        <v/>
      </c>
      <c r="U32" s="306" t="str">
        <f>IFERROR(VLOOKUP(U11,'Tâches travaillées'!$H$51:$AJ$103,29,FALSE),"")</f>
        <v/>
      </c>
      <c r="V32" s="306" t="str">
        <f>IFERROR(VLOOKUP(V11,'Tâches travaillées'!$H$51:$AJ$103,29,FALSE),"")</f>
        <v/>
      </c>
      <c r="W32" s="306" t="str">
        <f>IFERROR(VLOOKUP(W11,'Tâches travaillées'!$H$51:$AJ$103,29,FALSE),"")</f>
        <v/>
      </c>
      <c r="X32" s="306" t="str">
        <f>IFERROR(VLOOKUP(X11,'Tâches travaillées'!$H$51:$AJ$103,29,FALSE),"")</f>
        <v/>
      </c>
    </row>
    <row r="33" spans="2:30" s="5" customFormat="1" ht="20.100000000000001" customHeight="1">
      <c r="B33" s="372" t="s">
        <v>74</v>
      </c>
      <c r="D33" s="340" t="s">
        <v>10</v>
      </c>
      <c r="E33" s="341"/>
      <c r="F33" s="340" t="s">
        <v>10</v>
      </c>
      <c r="G33" s="341"/>
      <c r="H33" s="351" t="s">
        <v>10</v>
      </c>
      <c r="J33" s="142"/>
      <c r="O33" s="5">
        <v>8</v>
      </c>
      <c r="P33" s="306" t="str">
        <f>IFERROR(VLOOKUP(P12,'Tâches travaillées'!$H$51:$AJ$103,29,FALSE),"")</f>
        <v/>
      </c>
      <c r="Q33" s="306" t="str">
        <f>IFERROR(VLOOKUP(Q12,'Tâches travaillées'!$H$51:$AJ$103,29,FALSE),"")</f>
        <v/>
      </c>
      <c r="R33" s="306" t="str">
        <f>IFERROR(VLOOKUP(R12,'Tâches travaillées'!$H$51:$AJ$103,29,FALSE),"")</f>
        <v/>
      </c>
      <c r="S33" s="306" t="str">
        <f>IFERROR(VLOOKUP(S12,'Tâches travaillées'!$H$51:$AJ$103,29,FALSE),"")</f>
        <v/>
      </c>
      <c r="T33" s="306" t="str">
        <f>IFERROR(VLOOKUP(T12,'Tâches travaillées'!$H$51:$AJ$103,29,FALSE),"")</f>
        <v/>
      </c>
      <c r="U33" s="306" t="str">
        <f>IFERROR(VLOOKUP(U12,'Tâches travaillées'!$H$51:$AJ$103,29,FALSE),"")</f>
        <v/>
      </c>
      <c r="V33" s="306" t="str">
        <f>IFERROR(VLOOKUP(V12,'Tâches travaillées'!$H$51:$AJ$103,29,FALSE),"")</f>
        <v/>
      </c>
      <c r="W33" s="306" t="str">
        <f>IFERROR(VLOOKUP(W12,'Tâches travaillées'!$H$51:$AJ$103,29,FALSE),"")</f>
        <v/>
      </c>
      <c r="X33" s="306" t="str">
        <f>IFERROR(VLOOKUP(X12,'Tâches travaillées'!$H$51:$AJ$103,29,FALSE),"")</f>
        <v/>
      </c>
    </row>
    <row r="34" spans="2:30" s="5" customFormat="1" ht="20.100000000000001" customHeight="1">
      <c r="B34" s="372" t="s">
        <v>75</v>
      </c>
      <c r="D34" s="162" t="s">
        <v>80</v>
      </c>
      <c r="E34" s="342"/>
      <c r="F34" s="128" t="s">
        <v>77</v>
      </c>
      <c r="G34" s="344"/>
      <c r="H34" s="352" t="s">
        <v>88</v>
      </c>
      <c r="O34" s="5">
        <v>9</v>
      </c>
      <c r="P34" s="306" t="str">
        <f>IFERROR(VLOOKUP(P13,'Tâches travaillées'!$H$51:$AJ$103,29,FALSE),"")</f>
        <v/>
      </c>
      <c r="Q34" s="306" t="str">
        <f>IFERROR(VLOOKUP(Q13,'Tâches travaillées'!$H$51:$AJ$103,29,FALSE),"")</f>
        <v/>
      </c>
      <c r="R34" s="306" t="str">
        <f>IFERROR(VLOOKUP(R13,'Tâches travaillées'!$H$51:$AJ$103,29,FALSE),"")</f>
        <v/>
      </c>
      <c r="S34" s="306" t="str">
        <f>IFERROR(VLOOKUP(S13,'Tâches travaillées'!$H$51:$AJ$103,29,FALSE),"")</f>
        <v/>
      </c>
      <c r="T34" s="306" t="str">
        <f>IFERROR(VLOOKUP(T13,'Tâches travaillées'!$H$51:$AJ$103,29,FALSE),"")</f>
        <v/>
      </c>
      <c r="U34" s="306" t="str">
        <f>IFERROR(VLOOKUP(U13,'Tâches travaillées'!$H$51:$AJ$103,29,FALSE),"")</f>
        <v/>
      </c>
      <c r="V34" s="306" t="str">
        <f>IFERROR(VLOOKUP(V13,'Tâches travaillées'!$H$51:$AJ$103,29,FALSE),"")</f>
        <v/>
      </c>
      <c r="W34" s="306" t="str">
        <f>IFERROR(VLOOKUP(W13,'Tâches travaillées'!$H$51:$AJ$103,29,FALSE),"")</f>
        <v/>
      </c>
      <c r="X34" s="306" t="str">
        <f>IFERROR(VLOOKUP(X13,'Tâches travaillées'!$H$51:$AJ$103,29,FALSE),"")</f>
        <v/>
      </c>
    </row>
    <row r="35" spans="2:30" s="5" customFormat="1" ht="26.1" customHeight="1">
      <c r="B35" s="372" t="s">
        <v>118</v>
      </c>
      <c r="D35" s="163" t="s">
        <v>81</v>
      </c>
      <c r="E35" s="167"/>
      <c r="F35" s="129" t="s">
        <v>78</v>
      </c>
      <c r="G35" s="214"/>
      <c r="H35" s="353" t="s">
        <v>87</v>
      </c>
      <c r="O35" s="5">
        <v>10</v>
      </c>
      <c r="P35" s="306" t="str">
        <f>IFERROR(VLOOKUP(P14,'Tâches travaillées'!$H$51:$AJ$103,29,FALSE),"")</f>
        <v/>
      </c>
      <c r="Q35" s="306" t="str">
        <f>IFERROR(VLOOKUP(Q14,'Tâches travaillées'!$H$51:$AJ$103,29,FALSE),"")</f>
        <v/>
      </c>
      <c r="R35" s="306" t="str">
        <f>IFERROR(VLOOKUP(R14,'Tâches travaillées'!$H$51:$AJ$103,29,FALSE),"")</f>
        <v/>
      </c>
      <c r="S35" s="306" t="str">
        <f>IFERROR(VLOOKUP(S14,'Tâches travaillées'!$H$51:$AJ$103,29,FALSE),"")</f>
        <v/>
      </c>
      <c r="T35" s="306" t="str">
        <f>IFERROR(VLOOKUP(T14,'Tâches travaillées'!$H$51:$AJ$103,29,FALSE),"")</f>
        <v/>
      </c>
      <c r="U35" s="306" t="str">
        <f>IFERROR(VLOOKUP(U14,'Tâches travaillées'!$H$51:$AJ$103,29,FALSE),"")</f>
        <v/>
      </c>
      <c r="V35" s="306" t="str">
        <f>IFERROR(VLOOKUP(V14,'Tâches travaillées'!$H$51:$AJ$103,29,FALSE),"")</f>
        <v/>
      </c>
      <c r="W35" s="306" t="str">
        <f>IFERROR(VLOOKUP(W14,'Tâches travaillées'!$H$51:$AJ$103,29,FALSE),"")</f>
        <v/>
      </c>
      <c r="X35" s="306" t="str">
        <f>IFERROR(VLOOKUP(X14,'Tâches travaillées'!$H$51:$AJ$103,29,FALSE),"")</f>
        <v/>
      </c>
      <c r="Y35" s="4"/>
      <c r="Z35" s="4"/>
      <c r="AA35" s="4"/>
      <c r="AB35" s="4"/>
      <c r="AC35" s="4"/>
      <c r="AD35" s="4"/>
    </row>
    <row r="36" spans="2:30" s="5" customFormat="1" ht="20.100000000000001" customHeight="1">
      <c r="B36" s="372" t="s">
        <v>119</v>
      </c>
      <c r="D36" s="163" t="s">
        <v>145</v>
      </c>
      <c r="E36" s="167"/>
      <c r="F36" s="379" t="s">
        <v>79</v>
      </c>
      <c r="G36" s="214"/>
      <c r="H36" s="353" t="s">
        <v>146</v>
      </c>
      <c r="O36" s="5">
        <v>11</v>
      </c>
      <c r="P36" s="306" t="str">
        <f>IFERROR(VLOOKUP(P15,'Tâches travaillées'!$H$51:$AJ$103,29,FALSE),"")</f>
        <v/>
      </c>
      <c r="Q36" s="306" t="str">
        <f>IFERROR(VLOOKUP(Q15,'Tâches travaillées'!$H$51:$AJ$103,29,FALSE),"")</f>
        <v/>
      </c>
      <c r="R36" s="306" t="str">
        <f>IFERROR(VLOOKUP(R15,'Tâches travaillées'!$H$51:$AJ$103,29,FALSE),"")</f>
        <v/>
      </c>
      <c r="S36" s="306" t="str">
        <f>IFERROR(VLOOKUP(S15,'Tâches travaillées'!$H$51:$AJ$103,29,FALSE),"")</f>
        <v/>
      </c>
      <c r="T36" s="306" t="str">
        <f>IFERROR(VLOOKUP(T15,'Tâches travaillées'!$H$51:$AJ$103,29,FALSE),"")</f>
        <v/>
      </c>
      <c r="U36" s="306" t="str">
        <f>IFERROR(VLOOKUP(U15,'Tâches travaillées'!$H$51:$AJ$103,29,FALSE),"")</f>
        <v/>
      </c>
      <c r="V36" s="306" t="str">
        <f>IFERROR(VLOOKUP(V15,'Tâches travaillées'!$H$51:$AJ$103,29,FALSE),"")</f>
        <v/>
      </c>
      <c r="W36" s="306" t="str">
        <f>IFERROR(VLOOKUP(W15,'Tâches travaillées'!$H$51:$AJ$103,29,FALSE),"")</f>
        <v/>
      </c>
      <c r="X36" s="306" t="str">
        <f>IFERROR(VLOOKUP(X15,'Tâches travaillées'!$H$51:$AJ$103,29,FALSE),"")</f>
        <v/>
      </c>
      <c r="Y36" s="4"/>
      <c r="Z36" s="4"/>
      <c r="AA36" s="4"/>
      <c r="AB36" s="4"/>
      <c r="AC36" s="4"/>
      <c r="AD36" s="4"/>
    </row>
    <row r="37" spans="2:30" s="5" customFormat="1" ht="15">
      <c r="D37" s="124"/>
      <c r="E37" s="343"/>
      <c r="F37" s="124"/>
      <c r="G37" s="343"/>
      <c r="H37" s="354"/>
      <c r="L37" s="4"/>
      <c r="O37" s="5">
        <v>12</v>
      </c>
      <c r="P37" s="306" t="str">
        <f>IFERROR(VLOOKUP(P16,'Tâches travaillées'!$H$51:$AJ$103,29,FALSE),"")</f>
        <v/>
      </c>
      <c r="Q37" s="306" t="str">
        <f>IFERROR(VLOOKUP(Q16,'Tâches travaillées'!$H$51:$AJ$103,29,FALSE),"")</f>
        <v/>
      </c>
      <c r="R37" s="306" t="str">
        <f>IFERROR(VLOOKUP(R16,'Tâches travaillées'!$H$51:$AJ$103,29,FALSE),"")</f>
        <v/>
      </c>
      <c r="S37" s="306" t="str">
        <f>IFERROR(VLOOKUP(S16,'Tâches travaillées'!$H$51:$AJ$103,29,FALSE),"")</f>
        <v/>
      </c>
      <c r="T37" s="306" t="str">
        <f>IFERROR(VLOOKUP(T16,'Tâches travaillées'!$H$51:$AJ$103,29,FALSE),"")</f>
        <v/>
      </c>
      <c r="U37" s="306" t="str">
        <f>IFERROR(VLOOKUP(U16,'Tâches travaillées'!$H$51:$AJ$103,29,FALSE),"")</f>
        <v/>
      </c>
      <c r="V37" s="306" t="str">
        <f>IFERROR(VLOOKUP(V16,'Tâches travaillées'!$H$51:$AJ$103,29,FALSE),"")</f>
        <v/>
      </c>
      <c r="W37" s="306" t="str">
        <f>IFERROR(VLOOKUP(W16,'Tâches travaillées'!$H$51:$AJ$103,29,FALSE),"")</f>
        <v/>
      </c>
      <c r="X37" s="306" t="str">
        <f>IFERROR(VLOOKUP(X16,'Tâches travaillées'!$H$51:$AJ$103,29,FALSE),"")</f>
        <v/>
      </c>
      <c r="Y37" s="4"/>
      <c r="Z37" s="4"/>
      <c r="AA37" s="4"/>
      <c r="AB37" s="4"/>
      <c r="AC37" s="4"/>
      <c r="AD37" s="4"/>
    </row>
    <row r="38" spans="2:30" s="5" customFormat="1" ht="15">
      <c r="L38" s="4"/>
      <c r="O38" s="5">
        <v>13</v>
      </c>
      <c r="P38" s="306" t="str">
        <f>IFERROR(VLOOKUP(P17,'Tâches travaillées'!$H$51:$AJ$103,29,FALSE),"")</f>
        <v/>
      </c>
      <c r="Q38" s="306" t="str">
        <f>IFERROR(VLOOKUP(Q17,'Tâches travaillées'!$H$51:$AJ$103,29,FALSE),"")</f>
        <v/>
      </c>
      <c r="R38" s="306" t="str">
        <f>IFERROR(VLOOKUP(R17,'Tâches travaillées'!$H$51:$AJ$103,29,FALSE),"")</f>
        <v/>
      </c>
      <c r="S38" s="306" t="str">
        <f>IFERROR(VLOOKUP(S17,'Tâches travaillées'!$H$51:$AJ$103,29,FALSE),"")</f>
        <v/>
      </c>
      <c r="T38" s="306" t="str">
        <f>IFERROR(VLOOKUP(T17,'Tâches travaillées'!$H$51:$AJ$103,29,FALSE),"")</f>
        <v/>
      </c>
      <c r="U38" s="306" t="str">
        <f>IFERROR(VLOOKUP(U17,'Tâches travaillées'!$H$51:$AJ$103,29,FALSE),"")</f>
        <v/>
      </c>
      <c r="V38" s="306" t="str">
        <f>IFERROR(VLOOKUP(V17,'Tâches travaillées'!$H$51:$AJ$103,29,FALSE),"")</f>
        <v/>
      </c>
      <c r="W38" s="306" t="str">
        <f>IFERROR(VLOOKUP(W17,'Tâches travaillées'!$H$51:$AJ$103,29,FALSE),"")</f>
        <v/>
      </c>
      <c r="X38" s="306" t="str">
        <f>IFERROR(VLOOKUP(X17,'Tâches travaillées'!$H$51:$AJ$103,29,FALSE),"")</f>
        <v/>
      </c>
      <c r="Y38" s="4"/>
      <c r="Z38" s="4"/>
      <c r="AA38" s="4"/>
      <c r="AB38" s="4"/>
      <c r="AC38" s="4"/>
      <c r="AD38" s="4"/>
    </row>
    <row r="39" spans="2:30" s="5" customFormat="1" ht="15">
      <c r="K39" s="4"/>
      <c r="L39" s="4"/>
      <c r="O39" s="5">
        <v>14</v>
      </c>
      <c r="P39" s="306" t="str">
        <f>IFERROR(VLOOKUP(P18,'Tâches travaillées'!$H$51:$AJ$103,29,FALSE),"")</f>
        <v/>
      </c>
      <c r="Q39" s="306" t="str">
        <f>IFERROR(VLOOKUP(Q18,'Tâches travaillées'!$H$51:$AJ$103,29,FALSE),"")</f>
        <v/>
      </c>
      <c r="R39" s="306" t="str">
        <f>IFERROR(VLOOKUP(R18,'Tâches travaillées'!$H$51:$AJ$103,29,FALSE),"")</f>
        <v/>
      </c>
      <c r="S39" s="306" t="str">
        <f>IFERROR(VLOOKUP(S18,'Tâches travaillées'!$H$51:$AJ$103,29,FALSE),"")</f>
        <v/>
      </c>
      <c r="T39" s="306" t="str">
        <f>IFERROR(VLOOKUP(T18,'Tâches travaillées'!$H$51:$AJ$103,29,FALSE),"")</f>
        <v/>
      </c>
      <c r="U39" s="306" t="str">
        <f>IFERROR(VLOOKUP(U18,'Tâches travaillées'!$H$51:$AJ$103,29,FALSE),"")</f>
        <v/>
      </c>
      <c r="V39" s="306" t="str">
        <f>IFERROR(VLOOKUP(V18,'Tâches travaillées'!$H$51:$AJ$103,29,FALSE),"")</f>
        <v/>
      </c>
      <c r="W39" s="306" t="str">
        <f>IFERROR(VLOOKUP(W18,'Tâches travaillées'!$H$51:$AJ$103,29,FALSE),"")</f>
        <v/>
      </c>
      <c r="X39" s="306" t="str">
        <f>IFERROR(VLOOKUP(X18,'Tâches travaillées'!$H$51:$AJ$103,29,FALSE),"")</f>
        <v/>
      </c>
      <c r="Y39" s="4"/>
      <c r="Z39" s="4"/>
      <c r="AA39" s="4"/>
      <c r="AB39" s="4"/>
      <c r="AC39" s="4"/>
      <c r="AD39" s="4"/>
    </row>
    <row r="40" spans="2:30" s="5" customFormat="1" ht="20.100000000000001" customHeight="1">
      <c r="K40" s="4"/>
      <c r="L40" s="4"/>
      <c r="M40" s="4"/>
      <c r="N40" s="4"/>
      <c r="O40" s="5">
        <v>15</v>
      </c>
      <c r="P40" s="306" t="str">
        <f>IFERROR(VLOOKUP(P19,'Tâches travaillées'!$H$51:$AJ$103,29,FALSE),"")</f>
        <v/>
      </c>
      <c r="Q40" s="306" t="str">
        <f>IFERROR(VLOOKUP(Q19,'Tâches travaillées'!$H$51:$AJ$103,29,FALSE),"")</f>
        <v/>
      </c>
      <c r="R40" s="306" t="str">
        <f>IFERROR(VLOOKUP(R19,'Tâches travaillées'!$H$51:$AJ$103,29,FALSE),"")</f>
        <v/>
      </c>
      <c r="S40" s="306" t="str">
        <f>IFERROR(VLOOKUP(S19,'Tâches travaillées'!$H$51:$AJ$103,29,FALSE),"")</f>
        <v/>
      </c>
      <c r="T40" s="306" t="str">
        <f>IFERROR(VLOOKUP(T19,'Tâches travaillées'!$H$51:$AJ$103,29,FALSE),"")</f>
        <v/>
      </c>
      <c r="U40" s="306" t="str">
        <f>IFERROR(VLOOKUP(U19,'Tâches travaillées'!$H$51:$AJ$103,29,FALSE),"")</f>
        <v/>
      </c>
      <c r="V40" s="306" t="str">
        <f>IFERROR(VLOOKUP(V19,'Tâches travaillées'!$H$51:$AJ$103,29,FALSE),"")</f>
        <v/>
      </c>
      <c r="W40" s="306" t="str">
        <f>IFERROR(VLOOKUP(W19,'Tâches travaillées'!$H$51:$AJ$103,29,FALSE),"")</f>
        <v/>
      </c>
      <c r="X40" s="306" t="str">
        <f>IFERROR(VLOOKUP(X19,'Tâches travaillées'!$H$51:$AJ$103,29,FALSE),"")</f>
        <v/>
      </c>
      <c r="Y40" s="4"/>
      <c r="Z40" s="4"/>
      <c r="AA40" s="4"/>
      <c r="AB40" s="4"/>
      <c r="AC40" s="4"/>
      <c r="AD40" s="4"/>
    </row>
    <row r="41" spans="2:30" s="5" customFormat="1" ht="26.1" customHeight="1">
      <c r="K41" s="4"/>
      <c r="L41" s="4"/>
      <c r="M41" s="4"/>
      <c r="N41" s="4"/>
      <c r="O41" s="5">
        <v>16</v>
      </c>
      <c r="P41" s="306" t="str">
        <f>IFERROR(VLOOKUP(P20,'Tâches travaillées'!$H$51:$AJ$103,29,FALSE),"")</f>
        <v/>
      </c>
      <c r="Q41" s="306" t="str">
        <f>IFERROR(VLOOKUP(Q20,'Tâches travaillées'!$H$51:$AJ$103,29,FALSE),"")</f>
        <v/>
      </c>
      <c r="R41" s="306" t="str">
        <f>IFERROR(VLOOKUP(R20,'Tâches travaillées'!$H$51:$AJ$103,29,FALSE),"")</f>
        <v/>
      </c>
      <c r="S41" s="306" t="str">
        <f>IFERROR(VLOOKUP(S20,'Tâches travaillées'!$H$51:$AJ$103,29,FALSE),"")</f>
        <v/>
      </c>
      <c r="T41" s="306" t="str">
        <f>IFERROR(VLOOKUP(T20,'Tâches travaillées'!$H$51:$AJ$103,29,FALSE),"")</f>
        <v/>
      </c>
      <c r="U41" s="306" t="str">
        <f>IFERROR(VLOOKUP(U20,'Tâches travaillées'!$H$51:$AJ$103,29,FALSE),"")</f>
        <v/>
      </c>
      <c r="V41" s="306" t="str">
        <f>IFERROR(VLOOKUP(V20,'Tâches travaillées'!$H$51:$AJ$103,29,FALSE),"")</f>
        <v/>
      </c>
      <c r="W41" s="306" t="str">
        <f>IFERROR(VLOOKUP(W20,'Tâches travaillées'!$H$51:$AJ$103,29,FALSE),"")</f>
        <v/>
      </c>
      <c r="X41" s="306" t="str">
        <f>IFERROR(VLOOKUP(X20,'Tâches travaillées'!$H$51:$AJ$103,29,FALSE),"")</f>
        <v/>
      </c>
      <c r="Y41" s="4"/>
      <c r="Z41" s="4"/>
      <c r="AA41" s="4"/>
      <c r="AB41" s="4"/>
      <c r="AC41" s="4"/>
      <c r="AD41" s="4"/>
    </row>
    <row r="42" spans="2:30" s="5" customFormat="1" ht="20.100000000000001" customHeight="1">
      <c r="K42" s="4"/>
      <c r="L42" s="4"/>
      <c r="M42" s="4"/>
      <c r="N42" s="4"/>
      <c r="O42" s="5">
        <v>17</v>
      </c>
      <c r="P42" s="306" t="str">
        <f>IFERROR(VLOOKUP(P21,'Tâches travaillées'!$H$51:$AJ$103,29,FALSE),"")</f>
        <v/>
      </c>
      <c r="Q42" s="306" t="str">
        <f>IFERROR(VLOOKUP(Q21,'Tâches travaillées'!$H$51:$AJ$103,29,FALSE),"")</f>
        <v/>
      </c>
      <c r="R42" s="306" t="str">
        <f>IFERROR(VLOOKUP(R21,'Tâches travaillées'!$H$51:$AJ$103,29,FALSE),"")</f>
        <v/>
      </c>
      <c r="S42" s="306" t="str">
        <f>IFERROR(VLOOKUP(S21,'Tâches travaillées'!$H$51:$AJ$103,29,FALSE),"")</f>
        <v/>
      </c>
      <c r="T42" s="306" t="str">
        <f>IFERROR(VLOOKUP(T21,'Tâches travaillées'!$H$51:$AJ$103,29,FALSE),"")</f>
        <v/>
      </c>
      <c r="U42" s="306" t="str">
        <f>IFERROR(VLOOKUP(U21,'Tâches travaillées'!$H$51:$AJ$103,29,FALSE),"")</f>
        <v/>
      </c>
      <c r="V42" s="306" t="str">
        <f>IFERROR(VLOOKUP(V21,'Tâches travaillées'!$H$51:$AJ$103,29,FALSE),"")</f>
        <v/>
      </c>
      <c r="W42" s="306" t="str">
        <f>IFERROR(VLOOKUP(W21,'Tâches travaillées'!$H$51:$AJ$103,29,FALSE),"")</f>
        <v/>
      </c>
      <c r="X42" s="306" t="str">
        <f>IFERROR(VLOOKUP(X21,'Tâches travaillées'!$H$51:$AJ$103,29,FALSE),"")</f>
        <v/>
      </c>
      <c r="Y42" s="4"/>
      <c r="Z42" s="4"/>
      <c r="AA42" s="4"/>
      <c r="AB42" s="4"/>
      <c r="AC42" s="4"/>
      <c r="AD42" s="4"/>
    </row>
    <row r="43" spans="2:30" s="5" customFormat="1" ht="30.95" customHeight="1">
      <c r="B43" s="4"/>
      <c r="F43" s="88" t="s">
        <v>85</v>
      </c>
      <c r="H43" s="88" t="s">
        <v>76</v>
      </c>
      <c r="J43" s="88"/>
      <c r="K43" s="88" t="s">
        <v>167</v>
      </c>
      <c r="L43" s="88"/>
      <c r="M43" s="4"/>
      <c r="N43" s="4"/>
      <c r="O43" s="4" t="s">
        <v>253</v>
      </c>
      <c r="P43" s="306" t="e">
        <f>AVERAGE(P26:P42)</f>
        <v>#DIV/0!</v>
      </c>
      <c r="Q43" s="306" t="e">
        <f t="shared" ref="Q43:X43" si="11">AVERAGE(Q26:Q42)</f>
        <v>#DIV/0!</v>
      </c>
      <c r="R43" s="306" t="e">
        <f t="shared" si="11"/>
        <v>#DIV/0!</v>
      </c>
      <c r="S43" s="306" t="e">
        <f t="shared" si="11"/>
        <v>#DIV/0!</v>
      </c>
      <c r="T43" s="306" t="e">
        <f t="shared" si="11"/>
        <v>#DIV/0!</v>
      </c>
      <c r="U43" s="306" t="e">
        <f t="shared" si="11"/>
        <v>#DIV/0!</v>
      </c>
      <c r="V43" s="306" t="e">
        <f t="shared" si="11"/>
        <v>#DIV/0!</v>
      </c>
      <c r="W43" s="306" t="e">
        <f t="shared" si="11"/>
        <v>#DIV/0!</v>
      </c>
      <c r="X43" s="306" t="e">
        <f t="shared" si="11"/>
        <v>#DIV/0!</v>
      </c>
      <c r="Y43" s="4"/>
      <c r="Z43" s="4"/>
      <c r="AA43" s="4"/>
      <c r="AB43" s="4"/>
      <c r="AC43" s="4"/>
      <c r="AD43" s="4"/>
    </row>
    <row r="44" spans="2:30" s="5" customFormat="1" ht="20.100000000000001" customHeight="1">
      <c r="B44" s="4"/>
      <c r="C44" s="4"/>
      <c r="D44" s="4"/>
      <c r="E44" s="4"/>
      <c r="F44" s="351"/>
      <c r="G44" s="4"/>
      <c r="H44" s="351" t="s">
        <v>10</v>
      </c>
      <c r="I44" s="4"/>
      <c r="J44" s="429"/>
      <c r="K44" s="130"/>
      <c r="L44" s="35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2:30" s="5" customFormat="1" ht="20.100000000000001" customHeight="1">
      <c r="B45" s="4"/>
      <c r="C45" s="4"/>
      <c r="D45" s="4"/>
      <c r="E45" s="4"/>
      <c r="F45" s="716">
        <v>7</v>
      </c>
      <c r="G45" s="4"/>
      <c r="H45" s="716" t="s">
        <v>149</v>
      </c>
      <c r="I45" s="4"/>
      <c r="J45" s="428" t="s">
        <v>178</v>
      </c>
      <c r="K45" s="352" t="s">
        <v>170</v>
      </c>
      <c r="L45" s="352" t="s">
        <v>174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2:30" s="5" customFormat="1" ht="20.100000000000001" customHeight="1">
      <c r="B46" s="4"/>
      <c r="C46" s="4"/>
      <c r="D46" s="4"/>
      <c r="E46" s="4"/>
      <c r="F46" s="717"/>
      <c r="G46" s="4"/>
      <c r="H46" s="717"/>
      <c r="I46" s="4"/>
      <c r="J46" s="428" t="s">
        <v>179</v>
      </c>
      <c r="K46" s="353" t="s">
        <v>171</v>
      </c>
      <c r="L46" s="353" t="s">
        <v>175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2:30" s="5" customFormat="1" ht="20.100000000000001" customHeight="1">
      <c r="B47" s="4"/>
      <c r="C47" s="4"/>
      <c r="D47" s="4"/>
      <c r="E47" s="4"/>
      <c r="F47" s="717"/>
      <c r="G47" s="4"/>
      <c r="H47" s="717"/>
      <c r="I47" s="4"/>
      <c r="J47" s="428" t="s">
        <v>180</v>
      </c>
      <c r="K47" s="353" t="s">
        <v>172</v>
      </c>
      <c r="L47" s="352" t="s">
        <v>177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2:30" s="5" customFormat="1" ht="20.100000000000001" customHeight="1">
      <c r="B48" s="4"/>
      <c r="C48" s="4"/>
      <c r="D48" s="4"/>
      <c r="E48" s="4"/>
      <c r="F48" s="718"/>
      <c r="G48" s="4"/>
      <c r="H48" s="718"/>
      <c r="I48" s="4"/>
      <c r="J48" s="428" t="s">
        <v>181</v>
      </c>
      <c r="K48" s="353" t="s">
        <v>173</v>
      </c>
      <c r="L48" s="353" t="s">
        <v>176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2:30" s="5" customFormat="1" ht="20.100000000000001" customHeight="1">
      <c r="B49" s="4"/>
      <c r="C49" s="4"/>
      <c r="D49" s="4"/>
      <c r="E49" s="4"/>
      <c r="F49" s="716">
        <v>8</v>
      </c>
      <c r="G49" s="4"/>
      <c r="H49" s="716" t="s">
        <v>154</v>
      </c>
      <c r="I49" s="4"/>
      <c r="J49" s="428" t="s">
        <v>178</v>
      </c>
      <c r="K49" s="352" t="s">
        <v>150</v>
      </c>
      <c r="L49" s="352" t="s">
        <v>174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2:30" s="5" customFormat="1" ht="20.100000000000001" customHeight="1">
      <c r="B50" s="4"/>
      <c r="C50" s="4"/>
      <c r="D50" s="4"/>
      <c r="E50" s="4"/>
      <c r="F50" s="717"/>
      <c r="G50" s="4"/>
      <c r="H50" s="717"/>
      <c r="I50" s="4"/>
      <c r="J50" s="428" t="s">
        <v>179</v>
      </c>
      <c r="K50" s="353" t="s">
        <v>151</v>
      </c>
      <c r="L50" s="353" t="s">
        <v>175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s="5" customFormat="1" ht="20.100000000000001" customHeight="1">
      <c r="B51" s="4"/>
      <c r="C51" s="4"/>
      <c r="D51" s="4"/>
      <c r="E51" s="4"/>
      <c r="F51" s="717"/>
      <c r="G51" s="4"/>
      <c r="H51" s="717"/>
      <c r="I51" s="4"/>
      <c r="J51" s="428" t="s">
        <v>180</v>
      </c>
      <c r="K51" s="353" t="s">
        <v>152</v>
      </c>
      <c r="L51" s="352" t="s">
        <v>177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ht="20.100000000000001" customHeight="1">
      <c r="F52" s="717"/>
      <c r="H52" s="717"/>
      <c r="J52" s="428" t="s">
        <v>181</v>
      </c>
      <c r="K52" s="353" t="s">
        <v>153</v>
      </c>
      <c r="L52" s="353" t="s">
        <v>176</v>
      </c>
      <c r="M52" s="5"/>
    </row>
    <row r="53" spans="2:30" ht="20.100000000000001" customHeight="1">
      <c r="F53" s="718"/>
      <c r="H53" s="718"/>
      <c r="J53" s="124"/>
      <c r="K53" s="354"/>
      <c r="L53" s="354"/>
      <c r="M53" s="5"/>
    </row>
    <row r="54" spans="2:30" ht="20.100000000000001" customHeight="1">
      <c r="F54" s="354"/>
      <c r="H54" s="354"/>
      <c r="M54" s="5"/>
    </row>
    <row r="55" spans="2:30" ht="20.100000000000001" customHeight="1">
      <c r="M55" s="5"/>
    </row>
    <row r="56" spans="2:30" ht="20.100000000000001" customHeight="1">
      <c r="F56" s="4" t="str">
        <f>LOWER(F55)</f>
        <v/>
      </c>
    </row>
    <row r="57" spans="2:30" ht="20.100000000000001" customHeight="1"/>
    <row r="58" spans="2:30" ht="20.100000000000001" customHeight="1"/>
    <row r="59" spans="2:30" ht="20.100000000000001" customHeight="1"/>
    <row r="60" spans="2:30" ht="20.100000000000001" customHeight="1"/>
    <row r="61" spans="2:30" ht="20.100000000000001" customHeight="1"/>
    <row r="62" spans="2:30" ht="20.100000000000001" customHeight="1"/>
    <row r="63" spans="2:30" ht="20.100000000000001" customHeight="1"/>
    <row r="64" spans="2:3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</sheetData>
  <sheetProtection sheet="1" selectLockedCells="1"/>
  <mergeCells count="17">
    <mergeCell ref="B4:B7"/>
    <mergeCell ref="D4:D7"/>
    <mergeCell ref="B22:B24"/>
    <mergeCell ref="D22:D24"/>
    <mergeCell ref="B16:B17"/>
    <mergeCell ref="D16:D17"/>
    <mergeCell ref="B19:B20"/>
    <mergeCell ref="D19:D20"/>
    <mergeCell ref="B9:B14"/>
    <mergeCell ref="D9:D14"/>
    <mergeCell ref="Q2:X2"/>
    <mergeCell ref="Q23:X23"/>
    <mergeCell ref="AA2:AH2"/>
    <mergeCell ref="H49:H53"/>
    <mergeCell ref="F45:F48"/>
    <mergeCell ref="F49:F53"/>
    <mergeCell ref="H45:H48"/>
  </mergeCells>
  <phoneticPr fontId="63" type="noConversion"/>
  <conditionalFormatting sqref="K46 K49 K4:K7 K9:K14">
    <cfRule type="cellIs" dxfId="86" priority="130" operator="equal">
      <formula>0</formula>
    </cfRule>
  </conditionalFormatting>
  <conditionalFormatting sqref="K16:K17">
    <cfRule type="cellIs" dxfId="85" priority="127" operator="equal">
      <formula>0</formula>
    </cfRule>
  </conditionalFormatting>
  <conditionalFormatting sqref="K22:K24">
    <cfRule type="cellIs" dxfId="84" priority="125" operator="equal">
      <formula>0</formula>
    </cfRule>
  </conditionalFormatting>
  <conditionalFormatting sqref="K29:K32">
    <cfRule type="cellIs" dxfId="83" priority="124" operator="equal">
      <formula>0</formula>
    </cfRule>
  </conditionalFormatting>
  <conditionalFormatting sqref="K34:K40">
    <cfRule type="cellIs" dxfId="82" priority="123" operator="equal">
      <formula>0</formula>
    </cfRule>
  </conditionalFormatting>
  <conditionalFormatting sqref="K42">
    <cfRule type="cellIs" dxfId="81" priority="122" operator="equal">
      <formula>0</formula>
    </cfRule>
  </conditionalFormatting>
  <conditionalFormatting sqref="K45">
    <cfRule type="cellIs" dxfId="80" priority="120" operator="equal">
      <formula>0</formula>
    </cfRule>
  </conditionalFormatting>
  <conditionalFormatting sqref="K19:K20">
    <cfRule type="cellIs" dxfId="79" priority="119" operator="equal">
      <formula>0</formula>
    </cfRule>
  </conditionalFormatting>
  <conditionalFormatting sqref="H4">
    <cfRule type="cellIs" dxfId="78" priority="118" operator="equal">
      <formula>0</formula>
    </cfRule>
  </conditionalFormatting>
  <conditionalFormatting sqref="H5">
    <cfRule type="cellIs" dxfId="77" priority="117" operator="equal">
      <formula>0</formula>
    </cfRule>
  </conditionalFormatting>
  <conditionalFormatting sqref="H6">
    <cfRule type="cellIs" dxfId="76" priority="116" operator="equal">
      <formula>0</formula>
    </cfRule>
  </conditionalFormatting>
  <conditionalFormatting sqref="H7">
    <cfRule type="cellIs" dxfId="75" priority="115" operator="equal">
      <formula>0</formula>
    </cfRule>
  </conditionalFormatting>
  <conditionalFormatting sqref="H9">
    <cfRule type="cellIs" dxfId="74" priority="114" operator="equal">
      <formula>0</formula>
    </cfRule>
  </conditionalFormatting>
  <conditionalFormatting sqref="H10">
    <cfRule type="cellIs" dxfId="73" priority="113" operator="equal">
      <formula>0</formula>
    </cfRule>
  </conditionalFormatting>
  <conditionalFormatting sqref="H11">
    <cfRule type="cellIs" dxfId="72" priority="112" operator="equal">
      <formula>0</formula>
    </cfRule>
  </conditionalFormatting>
  <conditionalFormatting sqref="H12">
    <cfRule type="cellIs" dxfId="71" priority="111" operator="equal">
      <formula>0</formula>
    </cfRule>
  </conditionalFormatting>
  <conditionalFormatting sqref="H13">
    <cfRule type="cellIs" dxfId="70" priority="110" operator="equal">
      <formula>0</formula>
    </cfRule>
  </conditionalFormatting>
  <conditionalFormatting sqref="H14">
    <cfRule type="cellIs" dxfId="69" priority="109" operator="equal">
      <formula>0</formula>
    </cfRule>
  </conditionalFormatting>
  <conditionalFormatting sqref="H16">
    <cfRule type="cellIs" dxfId="68" priority="108" operator="equal">
      <formula>0</formula>
    </cfRule>
  </conditionalFormatting>
  <conditionalFormatting sqref="H17">
    <cfRule type="cellIs" dxfId="67" priority="107" operator="equal">
      <formula>0</formula>
    </cfRule>
  </conditionalFormatting>
  <conditionalFormatting sqref="H19">
    <cfRule type="cellIs" dxfId="66" priority="106" operator="equal">
      <formula>0</formula>
    </cfRule>
  </conditionalFormatting>
  <conditionalFormatting sqref="H20">
    <cfRule type="cellIs" dxfId="65" priority="105" operator="equal">
      <formula>0</formula>
    </cfRule>
  </conditionalFormatting>
  <conditionalFormatting sqref="H22">
    <cfRule type="cellIs" dxfId="64" priority="104" operator="equal">
      <formula>0</formula>
    </cfRule>
  </conditionalFormatting>
  <conditionalFormatting sqref="H23">
    <cfRule type="cellIs" dxfId="63" priority="103" operator="equal">
      <formula>0</formula>
    </cfRule>
  </conditionalFormatting>
  <conditionalFormatting sqref="H24">
    <cfRule type="cellIs" dxfId="62" priority="102" operator="equal">
      <formula>0</formula>
    </cfRule>
  </conditionalFormatting>
  <conditionalFormatting sqref="Q4">
    <cfRule type="cellIs" dxfId="61" priority="101" operator="equal">
      <formula>0</formula>
    </cfRule>
  </conditionalFormatting>
  <conditionalFormatting sqref="R4">
    <cfRule type="cellIs" dxfId="60" priority="100" operator="equal">
      <formula>0</formula>
    </cfRule>
  </conditionalFormatting>
  <conditionalFormatting sqref="S4">
    <cfRule type="cellIs" dxfId="59" priority="99" operator="equal">
      <formula>0</formula>
    </cfRule>
  </conditionalFormatting>
  <conditionalFormatting sqref="T4">
    <cfRule type="cellIs" dxfId="58" priority="98" operator="equal">
      <formula>0</formula>
    </cfRule>
  </conditionalFormatting>
  <conditionalFormatting sqref="U4">
    <cfRule type="cellIs" dxfId="57" priority="97" operator="equal">
      <formula>0</formula>
    </cfRule>
  </conditionalFormatting>
  <conditionalFormatting sqref="V4">
    <cfRule type="cellIs" dxfId="56" priority="96" operator="equal">
      <formula>0</formula>
    </cfRule>
  </conditionalFormatting>
  <conditionalFormatting sqref="W4">
    <cfRule type="cellIs" dxfId="55" priority="95" operator="equal">
      <formula>0</formula>
    </cfRule>
  </conditionalFormatting>
  <conditionalFormatting sqref="X4">
    <cfRule type="cellIs" dxfId="54" priority="94" operator="equal">
      <formula>0</formula>
    </cfRule>
  </conditionalFormatting>
  <conditionalFormatting sqref="V26:V42">
    <cfRule type="cellIs" dxfId="53" priority="20" operator="equal">
      <formula>0</formula>
    </cfRule>
  </conditionalFormatting>
  <conditionalFormatting sqref="Q26:Q42">
    <cfRule type="cellIs" dxfId="52" priority="25" operator="equal">
      <formula>0</formula>
    </cfRule>
  </conditionalFormatting>
  <conditionalFormatting sqref="R26:R42">
    <cfRule type="cellIs" dxfId="51" priority="24" operator="equal">
      <formula>0</formula>
    </cfRule>
  </conditionalFormatting>
  <conditionalFormatting sqref="S26:S42">
    <cfRule type="cellIs" dxfId="50" priority="23" operator="equal">
      <formula>0</formula>
    </cfRule>
  </conditionalFormatting>
  <conditionalFormatting sqref="AG4">
    <cfRule type="cellIs" dxfId="49" priority="11" operator="equal">
      <formula>0</formula>
    </cfRule>
  </conditionalFormatting>
  <conditionalFormatting sqref="W26:W42">
    <cfRule type="cellIs" dxfId="48" priority="19" operator="equal">
      <formula>0</formula>
    </cfRule>
  </conditionalFormatting>
  <conditionalFormatting sqref="X26:X42">
    <cfRule type="cellIs" dxfId="47" priority="18" operator="equal">
      <formula>0</formula>
    </cfRule>
  </conditionalFormatting>
  <conditionalFormatting sqref="AA4">
    <cfRule type="cellIs" dxfId="46" priority="17" operator="equal">
      <formula>0</formula>
    </cfRule>
  </conditionalFormatting>
  <conditionalFormatting sqref="AB4">
    <cfRule type="cellIs" dxfId="45" priority="16" operator="equal">
      <formula>0</formula>
    </cfRule>
  </conditionalFormatting>
  <conditionalFormatting sqref="AC4">
    <cfRule type="cellIs" dxfId="44" priority="15" operator="equal">
      <formula>0</formula>
    </cfRule>
  </conditionalFormatting>
  <conditionalFormatting sqref="AD4">
    <cfRule type="cellIs" dxfId="43" priority="14" operator="equal">
      <formula>0</formula>
    </cfRule>
  </conditionalFormatting>
  <conditionalFormatting sqref="P5:P21">
    <cfRule type="cellIs" dxfId="42" priority="65" operator="equal">
      <formula>0</formula>
    </cfRule>
  </conditionalFormatting>
  <conditionalFormatting sqref="Q5:Q21">
    <cfRule type="cellIs" dxfId="41" priority="61" operator="equal">
      <formula>0</formula>
    </cfRule>
  </conditionalFormatting>
  <conditionalFormatting sqref="R5:R21">
    <cfRule type="cellIs" dxfId="40" priority="60" operator="equal">
      <formula>0</formula>
    </cfRule>
  </conditionalFormatting>
  <conditionalFormatting sqref="S5:S21">
    <cfRule type="cellIs" dxfId="39" priority="59" operator="equal">
      <formula>0</formula>
    </cfRule>
  </conditionalFormatting>
  <conditionalFormatting sqref="T5:T21">
    <cfRule type="cellIs" dxfId="38" priority="58" operator="equal">
      <formula>0</formula>
    </cfRule>
  </conditionalFormatting>
  <conditionalFormatting sqref="U5:U21">
    <cfRule type="cellIs" dxfId="37" priority="57" operator="equal">
      <formula>0</formula>
    </cfRule>
  </conditionalFormatting>
  <conditionalFormatting sqref="V5:V21">
    <cfRule type="cellIs" dxfId="36" priority="56" operator="equal">
      <formula>0</formula>
    </cfRule>
  </conditionalFormatting>
  <conditionalFormatting sqref="W5:W21">
    <cfRule type="cellIs" dxfId="35" priority="55" operator="equal">
      <formula>0</formula>
    </cfRule>
  </conditionalFormatting>
  <conditionalFormatting sqref="X5:X21">
    <cfRule type="cellIs" dxfId="34" priority="54" operator="equal">
      <formula>0</formula>
    </cfRule>
  </conditionalFormatting>
  <conditionalFormatting sqref="Q25">
    <cfRule type="cellIs" dxfId="33" priority="53" operator="equal">
      <formula>0</formula>
    </cfRule>
  </conditionalFormatting>
  <conditionalFormatting sqref="R25">
    <cfRule type="cellIs" dxfId="32" priority="52" operator="equal">
      <formula>0</formula>
    </cfRule>
  </conditionalFormatting>
  <conditionalFormatting sqref="S25">
    <cfRule type="cellIs" dxfId="31" priority="51" operator="equal">
      <formula>0</formula>
    </cfRule>
  </conditionalFormatting>
  <conditionalFormatting sqref="T25">
    <cfRule type="cellIs" dxfId="30" priority="50" operator="equal">
      <formula>0</formula>
    </cfRule>
  </conditionalFormatting>
  <conditionalFormatting sqref="U25">
    <cfRule type="cellIs" dxfId="29" priority="49" operator="equal">
      <formula>0</formula>
    </cfRule>
  </conditionalFormatting>
  <conditionalFormatting sqref="V25">
    <cfRule type="cellIs" dxfId="28" priority="48" operator="equal">
      <formula>0</formula>
    </cfRule>
  </conditionalFormatting>
  <conditionalFormatting sqref="W25">
    <cfRule type="cellIs" dxfId="27" priority="47" operator="equal">
      <formula>0</formula>
    </cfRule>
  </conditionalFormatting>
  <conditionalFormatting sqref="X25">
    <cfRule type="cellIs" dxfId="26" priority="46" operator="equal">
      <formula>0</formula>
    </cfRule>
  </conditionalFormatting>
  <conditionalFormatting sqref="P26:P42">
    <cfRule type="cellIs" dxfId="25" priority="45" operator="equal">
      <formula>0</formula>
    </cfRule>
  </conditionalFormatting>
  <conditionalFormatting sqref="T26:T42">
    <cfRule type="cellIs" dxfId="24" priority="22" operator="equal">
      <formula>0</formula>
    </cfRule>
  </conditionalFormatting>
  <conditionalFormatting sqref="U26:U42">
    <cfRule type="cellIs" dxfId="23" priority="21" operator="equal">
      <formula>0</formula>
    </cfRule>
  </conditionalFormatting>
  <conditionalFormatting sqref="P43:X43">
    <cfRule type="cellIs" dxfId="22" priority="36" operator="equal">
      <formula>0</formula>
    </cfRule>
  </conditionalFormatting>
  <conditionalFormatting sqref="AH4">
    <cfRule type="cellIs" dxfId="21" priority="10" operator="equal">
      <formula>0</formula>
    </cfRule>
  </conditionalFormatting>
  <conditionalFormatting sqref="AE4">
    <cfRule type="cellIs" dxfId="20" priority="13" operator="equal">
      <formula>0</formula>
    </cfRule>
  </conditionalFormatting>
  <conditionalFormatting sqref="AF4">
    <cfRule type="cellIs" dxfId="19" priority="12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'Donnees rap'!$A$2:$A$11</xm:f>
          </x14:formula1>
          <xm:sqref>J4:J7 J9:J14 J16:J17 J19:J20 J22:J24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BAE43"/>
  </sheetPr>
  <dimension ref="A1:S64"/>
  <sheetViews>
    <sheetView showFormulas="1" showGridLines="0" topLeftCell="A19" zoomScale="70" zoomScaleNormal="70" workbookViewId="0">
      <selection activeCell="S5" sqref="S5"/>
    </sheetView>
  </sheetViews>
  <sheetFormatPr baseColWidth="10" defaultColWidth="10.85546875" defaultRowHeight="39.950000000000003" customHeight="1"/>
  <cols>
    <col min="1" max="1" width="2.42578125" style="4" customWidth="1"/>
    <col min="2" max="2" width="10.7109375" style="4" customWidth="1"/>
    <col min="3" max="3" width="4.140625" style="4" customWidth="1"/>
    <col min="4" max="4" width="14.7109375" style="4" customWidth="1"/>
    <col min="5" max="5" width="4.140625" style="4" customWidth="1"/>
    <col min="6" max="6" width="40.42578125" style="4" customWidth="1"/>
    <col min="7" max="7" width="38.7109375" style="4" customWidth="1"/>
    <col min="8" max="8" width="10.85546875" style="4" customWidth="1"/>
    <col min="9" max="9" width="25" style="4" customWidth="1"/>
    <col min="10" max="10" width="15.140625" style="4" customWidth="1"/>
    <col min="11" max="11" width="4.140625" style="4" customWidth="1"/>
    <col min="12" max="12" width="43.85546875" style="4" customWidth="1"/>
    <col min="13" max="13" width="4.140625" style="4" customWidth="1"/>
    <col min="14" max="16" width="31.85546875" style="4" customWidth="1"/>
    <col min="17" max="17" width="4.140625" style="4" customWidth="1"/>
    <col min="18" max="18" width="57.42578125" style="4" customWidth="1"/>
    <col min="19" max="16384" width="10.85546875" style="4"/>
  </cols>
  <sheetData>
    <row r="1" spans="1:19" ht="15" customHeight="1">
      <c r="A1" s="375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5"/>
    </row>
    <row r="2" spans="1:19" s="5" customFormat="1" ht="39.950000000000003" customHeight="1">
      <c r="B2" s="88" t="s">
        <v>24</v>
      </c>
      <c r="D2" s="88" t="s">
        <v>20</v>
      </c>
      <c r="F2" s="88" t="s">
        <v>12</v>
      </c>
      <c r="G2" s="88" t="s">
        <v>7</v>
      </c>
      <c r="H2" s="88" t="s">
        <v>9</v>
      </c>
      <c r="I2" s="88" t="s">
        <v>8</v>
      </c>
      <c r="J2" s="88" t="s">
        <v>13</v>
      </c>
      <c r="L2" s="88" t="s">
        <v>14</v>
      </c>
      <c r="M2" s="89"/>
      <c r="N2" s="742" t="s">
        <v>36</v>
      </c>
      <c r="O2" s="743"/>
      <c r="P2" s="744"/>
      <c r="R2" s="88" t="s">
        <v>35</v>
      </c>
    </row>
    <row r="3" spans="1:19" s="5" customFormat="1" ht="39.950000000000003" customHeight="1">
      <c r="B3" s="6">
        <v>20</v>
      </c>
      <c r="D3" s="6" t="s">
        <v>10</v>
      </c>
      <c r="F3" s="6" t="s">
        <v>10</v>
      </c>
      <c r="G3" s="745"/>
      <c r="H3" s="746"/>
      <c r="I3" s="746"/>
      <c r="J3" s="747"/>
      <c r="L3" s="6" t="s">
        <v>10</v>
      </c>
      <c r="N3" s="88" t="s">
        <v>6</v>
      </c>
      <c r="O3" s="88" t="s">
        <v>37</v>
      </c>
      <c r="P3" s="88" t="s">
        <v>38</v>
      </c>
      <c r="R3" s="6" t="s">
        <v>147</v>
      </c>
    </row>
    <row r="4" spans="1:19" s="5" customFormat="1" ht="39.950000000000003" customHeight="1">
      <c r="B4" s="6">
        <v>19.5</v>
      </c>
      <c r="D4" s="6" t="s">
        <v>96</v>
      </c>
      <c r="F4" s="6"/>
      <c r="G4" s="6"/>
      <c r="H4" s="6"/>
      <c r="I4" s="6"/>
      <c r="J4" s="6"/>
      <c r="L4" s="7" t="s">
        <v>126</v>
      </c>
      <c r="M4" s="160"/>
      <c r="N4" s="6" t="s">
        <v>10</v>
      </c>
      <c r="O4" s="6" t="s">
        <v>10</v>
      </c>
      <c r="P4" s="6" t="s">
        <v>10</v>
      </c>
    </row>
    <row r="5" spans="1:19" s="5" customFormat="1" ht="39.950000000000003" customHeight="1">
      <c r="B5" s="6">
        <v>19</v>
      </c>
      <c r="D5" s="6" t="s">
        <v>97</v>
      </c>
      <c r="F5" s="6"/>
      <c r="G5" s="6"/>
      <c r="H5" s="6"/>
      <c r="I5" s="3"/>
      <c r="J5" s="6"/>
      <c r="L5" s="7" t="s">
        <v>125</v>
      </c>
      <c r="M5" s="160"/>
      <c r="N5" s="6" t="s">
        <v>39</v>
      </c>
      <c r="O5" s="6" t="s">
        <v>31</v>
      </c>
      <c r="P5" s="6" t="s">
        <v>40</v>
      </c>
      <c r="R5" s="88" t="s">
        <v>41</v>
      </c>
    </row>
    <row r="6" spans="1:19" s="5" customFormat="1" ht="39.950000000000003" customHeight="1">
      <c r="B6" s="6">
        <v>18.5</v>
      </c>
      <c r="D6" s="6" t="s">
        <v>98</v>
      </c>
      <c r="F6" s="6"/>
      <c r="G6" s="6"/>
      <c r="H6" s="6"/>
      <c r="I6" s="3"/>
      <c r="J6" s="6"/>
      <c r="L6" s="6" t="s">
        <v>128</v>
      </c>
      <c r="M6" s="160"/>
      <c r="N6" s="6" t="s">
        <v>42</v>
      </c>
      <c r="O6" s="6" t="s">
        <v>29</v>
      </c>
      <c r="P6" s="6" t="s">
        <v>43</v>
      </c>
      <c r="R6" s="6" t="s">
        <v>10</v>
      </c>
    </row>
    <row r="7" spans="1:19" s="5" customFormat="1" ht="39.950000000000003" customHeight="1">
      <c r="B7" s="6">
        <v>18</v>
      </c>
      <c r="D7" s="6" t="s">
        <v>99</v>
      </c>
      <c r="F7" s="6"/>
      <c r="G7" s="6"/>
      <c r="H7" s="6"/>
      <c r="I7" s="3"/>
      <c r="J7" s="6"/>
      <c r="L7" s="6" t="s">
        <v>130</v>
      </c>
      <c r="N7" s="6" t="s">
        <v>45</v>
      </c>
      <c r="O7" s="6" t="s">
        <v>46</v>
      </c>
      <c r="P7" s="6" t="s">
        <v>47</v>
      </c>
      <c r="Q7" s="5" t="s">
        <v>33</v>
      </c>
      <c r="R7" s="6" t="s">
        <v>44</v>
      </c>
    </row>
    <row r="8" spans="1:19" s="5" customFormat="1" ht="39.950000000000003" customHeight="1">
      <c r="B8" s="6">
        <v>17.5</v>
      </c>
      <c r="D8" s="6" t="s">
        <v>100</v>
      </c>
      <c r="F8" s="6"/>
      <c r="G8" s="6"/>
      <c r="H8" s="6"/>
      <c r="I8" s="3"/>
      <c r="J8" s="6"/>
      <c r="L8" s="6" t="s">
        <v>133</v>
      </c>
      <c r="N8" s="6" t="s">
        <v>49</v>
      </c>
      <c r="O8" s="6" t="s">
        <v>30</v>
      </c>
      <c r="P8" s="6" t="s">
        <v>50</v>
      </c>
      <c r="R8" s="6" t="s">
        <v>48</v>
      </c>
    </row>
    <row r="9" spans="1:19" s="5" customFormat="1" ht="39.950000000000003" customHeight="1">
      <c r="B9" s="6">
        <v>17</v>
      </c>
      <c r="D9" s="6" t="s">
        <v>101</v>
      </c>
      <c r="F9" s="6"/>
      <c r="G9" s="6"/>
      <c r="H9" s="6"/>
      <c r="I9" s="6"/>
      <c r="J9" s="6"/>
      <c r="L9" s="7" t="s">
        <v>134</v>
      </c>
      <c r="N9" s="6" t="s">
        <v>52</v>
      </c>
      <c r="O9" s="6" t="s">
        <v>28</v>
      </c>
      <c r="P9" s="6" t="s">
        <v>53</v>
      </c>
      <c r="R9" s="6" t="s">
        <v>51</v>
      </c>
    </row>
    <row r="10" spans="1:19" s="5" customFormat="1" ht="39.950000000000003" customHeight="1">
      <c r="B10" s="6">
        <v>16.5</v>
      </c>
      <c r="D10" s="6" t="s">
        <v>102</v>
      </c>
      <c r="F10" s="6"/>
      <c r="G10" s="6"/>
      <c r="H10" s="6"/>
      <c r="I10" s="3"/>
      <c r="J10" s="6"/>
      <c r="L10" s="6" t="s">
        <v>127</v>
      </c>
      <c r="N10" s="6" t="s">
        <v>55</v>
      </c>
      <c r="O10" s="6" t="s">
        <v>56</v>
      </c>
      <c r="P10" s="6" t="s">
        <v>57</v>
      </c>
      <c r="R10" s="6" t="s">
        <v>54</v>
      </c>
    </row>
    <row r="11" spans="1:19" s="5" customFormat="1" ht="39.950000000000003" customHeight="1">
      <c r="B11" s="6">
        <v>16</v>
      </c>
      <c r="D11" s="6" t="s">
        <v>103</v>
      </c>
      <c r="F11" s="6"/>
      <c r="G11" s="6"/>
      <c r="H11" s="6"/>
      <c r="I11" s="3"/>
      <c r="J11" s="6"/>
      <c r="L11" s="6" t="s">
        <v>131</v>
      </c>
      <c r="M11" s="160"/>
      <c r="N11" s="6" t="s">
        <v>59</v>
      </c>
      <c r="O11" s="6" t="s">
        <v>32</v>
      </c>
      <c r="P11" s="6" t="s">
        <v>60</v>
      </c>
      <c r="R11" s="6" t="s">
        <v>58</v>
      </c>
    </row>
    <row r="12" spans="1:19" s="5" customFormat="1" ht="39.950000000000003" customHeight="1">
      <c r="B12" s="6">
        <v>15.5</v>
      </c>
      <c r="D12" s="12"/>
      <c r="F12" s="12"/>
      <c r="G12" s="12"/>
      <c r="H12" s="12"/>
      <c r="I12" s="12"/>
      <c r="J12" s="12"/>
      <c r="L12" s="6" t="s">
        <v>129</v>
      </c>
      <c r="N12" s="6" t="s">
        <v>62</v>
      </c>
      <c r="O12" s="6" t="s">
        <v>63</v>
      </c>
      <c r="P12" s="6" t="s">
        <v>64</v>
      </c>
      <c r="R12" s="6" t="s">
        <v>61</v>
      </c>
    </row>
    <row r="13" spans="1:19" s="5" customFormat="1" ht="39.950000000000003" customHeight="1">
      <c r="B13" s="90">
        <v>15</v>
      </c>
      <c r="F13" s="748"/>
      <c r="G13" s="748"/>
      <c r="L13" s="7" t="s">
        <v>132</v>
      </c>
      <c r="M13" s="160"/>
      <c r="N13" s="12"/>
      <c r="O13" s="12"/>
      <c r="P13" s="12"/>
      <c r="R13" s="12"/>
    </row>
    <row r="14" spans="1:19" s="5" customFormat="1" ht="39.950000000000003" customHeight="1">
      <c r="B14" s="90">
        <v>14.5</v>
      </c>
      <c r="D14" s="88" t="s">
        <v>22</v>
      </c>
      <c r="F14" s="88" t="s">
        <v>11</v>
      </c>
      <c r="L14" s="7"/>
    </row>
    <row r="15" spans="1:19" s="5" customFormat="1" ht="39.950000000000003" customHeight="1">
      <c r="B15" s="90">
        <v>14</v>
      </c>
      <c r="D15" s="6" t="s">
        <v>10</v>
      </c>
      <c r="F15" s="6" t="s">
        <v>10</v>
      </c>
      <c r="L15" s="12"/>
      <c r="R15" s="142"/>
    </row>
    <row r="16" spans="1:19" s="5" customFormat="1" ht="39.950000000000003" customHeight="1">
      <c r="B16" s="90">
        <v>13.5</v>
      </c>
      <c r="D16" s="7" t="s">
        <v>15</v>
      </c>
      <c r="F16" s="6" t="s">
        <v>83</v>
      </c>
    </row>
    <row r="17" spans="2:13" s="5" customFormat="1" ht="39.950000000000003" customHeight="1">
      <c r="B17" s="90">
        <v>13</v>
      </c>
      <c r="D17" s="7" t="s">
        <v>16</v>
      </c>
      <c r="F17" s="6" t="s">
        <v>84</v>
      </c>
      <c r="M17" s="160"/>
    </row>
    <row r="18" spans="2:13" s="5" customFormat="1" ht="39.950000000000003" customHeight="1">
      <c r="B18" s="90">
        <v>12.5</v>
      </c>
      <c r="D18" s="6" t="s">
        <v>17</v>
      </c>
      <c r="F18" s="6" t="s">
        <v>123</v>
      </c>
      <c r="M18" s="160"/>
    </row>
    <row r="19" spans="2:13" s="5" customFormat="1" ht="39.950000000000003" customHeight="1">
      <c r="B19" s="90">
        <v>12</v>
      </c>
      <c r="D19" s="6" t="s">
        <v>18</v>
      </c>
      <c r="F19" s="6" t="s">
        <v>124</v>
      </c>
      <c r="M19" s="160"/>
    </row>
    <row r="20" spans="2:13" s="5" customFormat="1" ht="39.950000000000003" customHeight="1">
      <c r="B20" s="90">
        <v>11.5</v>
      </c>
      <c r="D20" s="6" t="s">
        <v>19</v>
      </c>
      <c r="F20" s="12"/>
      <c r="M20" s="160"/>
    </row>
    <row r="21" spans="2:13" s="5" customFormat="1" ht="39.950000000000003" customHeight="1">
      <c r="B21" s="90">
        <v>11</v>
      </c>
      <c r="D21" s="7" t="s">
        <v>122</v>
      </c>
    </row>
    <row r="22" spans="2:13" s="5" customFormat="1" ht="39.950000000000003" customHeight="1">
      <c r="B22" s="6">
        <v>10.5</v>
      </c>
      <c r="D22" s="12"/>
      <c r="J22" s="91"/>
    </row>
    <row r="23" spans="2:13" s="5" customFormat="1" ht="39.950000000000003" customHeight="1">
      <c r="B23" s="6">
        <v>10</v>
      </c>
      <c r="J23" s="91"/>
    </row>
    <row r="24" spans="2:13" s="5" customFormat="1" ht="39.950000000000003" customHeight="1">
      <c r="B24" s="6">
        <v>9.5</v>
      </c>
      <c r="D24" s="88" t="s">
        <v>0</v>
      </c>
      <c r="I24" s="91"/>
      <c r="J24" s="91"/>
    </row>
    <row r="25" spans="2:13" s="5" customFormat="1" ht="39.950000000000003" customHeight="1">
      <c r="B25" s="6">
        <v>9</v>
      </c>
      <c r="D25" s="6" t="s">
        <v>10</v>
      </c>
      <c r="I25" s="91"/>
      <c r="J25" s="91"/>
    </row>
    <row r="26" spans="2:13" s="5" customFormat="1" ht="39.950000000000003" customHeight="1">
      <c r="B26" s="6">
        <v>8.5</v>
      </c>
      <c r="D26" s="6">
        <v>1</v>
      </c>
      <c r="I26" s="749"/>
      <c r="J26" s="749"/>
    </row>
    <row r="27" spans="2:13" s="5" customFormat="1" ht="39.950000000000003" customHeight="1">
      <c r="B27" s="6">
        <v>8</v>
      </c>
      <c r="D27" s="6">
        <v>2</v>
      </c>
      <c r="I27" s="749"/>
      <c r="J27" s="749"/>
    </row>
    <row r="28" spans="2:13" s="5" customFormat="1" ht="39.950000000000003" customHeight="1">
      <c r="B28" s="6">
        <v>7.5</v>
      </c>
      <c r="D28" s="6">
        <v>3</v>
      </c>
      <c r="H28" s="91"/>
      <c r="I28" s="92"/>
      <c r="J28" s="92"/>
    </row>
    <row r="29" spans="2:13" s="5" customFormat="1" ht="39.950000000000003" customHeight="1">
      <c r="B29" s="6">
        <v>7</v>
      </c>
      <c r="D29" s="6">
        <v>4</v>
      </c>
      <c r="H29" s="91"/>
      <c r="I29" s="92"/>
      <c r="J29" s="92"/>
    </row>
    <row r="30" spans="2:13" s="5" customFormat="1" ht="39.950000000000003" customHeight="1">
      <c r="B30" s="6">
        <v>6.5</v>
      </c>
      <c r="D30" s="6">
        <v>5</v>
      </c>
      <c r="G30" s="91"/>
      <c r="H30" s="91"/>
      <c r="I30" s="91"/>
      <c r="J30" s="91"/>
    </row>
    <row r="31" spans="2:13" s="5" customFormat="1" ht="39.950000000000003" customHeight="1">
      <c r="B31" s="6">
        <v>6</v>
      </c>
      <c r="D31" s="6">
        <v>6</v>
      </c>
      <c r="G31" s="91"/>
      <c r="H31" s="91"/>
      <c r="I31" s="91"/>
      <c r="J31" s="91"/>
    </row>
    <row r="32" spans="2:13" s="5" customFormat="1" ht="39.950000000000003" customHeight="1">
      <c r="B32" s="6">
        <v>5.5</v>
      </c>
      <c r="D32" s="12"/>
      <c r="G32" s="91"/>
      <c r="H32" s="91"/>
      <c r="I32" s="91"/>
      <c r="J32" s="91"/>
    </row>
    <row r="33" spans="2:10" s="5" customFormat="1" ht="39.950000000000003" customHeight="1">
      <c r="B33" s="90">
        <v>5</v>
      </c>
      <c r="G33" s="91"/>
      <c r="H33" s="91"/>
      <c r="I33" s="91"/>
      <c r="J33" s="91"/>
    </row>
    <row r="34" spans="2:10" s="5" customFormat="1" ht="39.950000000000003" customHeight="1">
      <c r="B34" s="90">
        <v>4.5</v>
      </c>
      <c r="D34" s="88" t="s">
        <v>105</v>
      </c>
      <c r="G34" s="4"/>
      <c r="H34" s="4"/>
      <c r="I34" s="91"/>
      <c r="J34" s="91"/>
    </row>
    <row r="35" spans="2:10" s="5" customFormat="1" ht="39.950000000000003" customHeight="1">
      <c r="B35" s="90">
        <v>4</v>
      </c>
      <c r="D35" s="6" t="s">
        <v>10</v>
      </c>
      <c r="G35" s="4"/>
      <c r="H35" s="4"/>
      <c r="I35" s="91"/>
      <c r="J35" s="91"/>
    </row>
    <row r="36" spans="2:10" s="5" customFormat="1" ht="39.950000000000003" customHeight="1">
      <c r="B36" s="90">
        <v>3.5</v>
      </c>
      <c r="D36" s="6">
        <v>1</v>
      </c>
      <c r="G36" s="93"/>
      <c r="H36" s="93"/>
      <c r="I36" s="91"/>
      <c r="J36" s="91"/>
    </row>
    <row r="37" spans="2:10" s="5" customFormat="1" ht="39.950000000000003" customHeight="1">
      <c r="B37" s="90">
        <v>3</v>
      </c>
      <c r="D37" s="6">
        <v>2</v>
      </c>
      <c r="G37" s="93"/>
      <c r="H37" s="93"/>
      <c r="I37" s="91"/>
      <c r="J37" s="91"/>
    </row>
    <row r="38" spans="2:10" s="5" customFormat="1" ht="39.950000000000003" customHeight="1">
      <c r="B38" s="90">
        <v>2.5</v>
      </c>
      <c r="D38" s="6">
        <v>3</v>
      </c>
      <c r="G38" s="93"/>
      <c r="H38" s="93"/>
      <c r="I38" s="91"/>
      <c r="J38" s="91"/>
    </row>
    <row r="39" spans="2:10" s="5" customFormat="1" ht="39.950000000000003" customHeight="1">
      <c r="B39" s="90">
        <v>2</v>
      </c>
      <c r="D39" s="6">
        <v>4</v>
      </c>
      <c r="E39" s="89"/>
      <c r="H39" s="93"/>
      <c r="I39" s="91"/>
      <c r="J39" s="91"/>
    </row>
    <row r="40" spans="2:10" s="5" customFormat="1" ht="39.950000000000003" customHeight="1">
      <c r="B40" s="90">
        <v>1.5</v>
      </c>
      <c r="D40" s="6">
        <v>5</v>
      </c>
      <c r="H40" s="4"/>
      <c r="I40" s="91"/>
      <c r="J40" s="91"/>
    </row>
    <row r="41" spans="2:10" s="5" customFormat="1" ht="39.950000000000003" customHeight="1">
      <c r="B41" s="90">
        <v>1</v>
      </c>
      <c r="D41" s="6">
        <v>6</v>
      </c>
      <c r="H41" s="4"/>
      <c r="I41" s="91"/>
      <c r="J41" s="91"/>
    </row>
    <row r="42" spans="2:10" s="5" customFormat="1" ht="39.950000000000003" customHeight="1">
      <c r="B42" s="6">
        <v>0.5</v>
      </c>
      <c r="D42" s="12"/>
      <c r="H42" s="91"/>
      <c r="I42" s="91"/>
      <c r="J42" s="91"/>
    </row>
    <row r="43" spans="2:10" s="5" customFormat="1" ht="39.950000000000003" customHeight="1">
      <c r="B43" s="6">
        <v>0</v>
      </c>
      <c r="H43" s="91"/>
      <c r="I43" s="91"/>
      <c r="J43" s="91"/>
    </row>
    <row r="44" spans="2:10" s="5" customFormat="1" ht="39.950000000000003" customHeight="1">
      <c r="B44" s="12" t="s">
        <v>10</v>
      </c>
      <c r="H44" s="91"/>
      <c r="I44" s="91"/>
      <c r="J44" s="91"/>
    </row>
    <row r="45" spans="2:10" s="5" customFormat="1" ht="39.950000000000003" customHeight="1">
      <c r="H45" s="91"/>
      <c r="I45" s="91"/>
      <c r="J45" s="91"/>
    </row>
    <row r="46" spans="2:10" s="5" customFormat="1" ht="39.950000000000003" customHeight="1">
      <c r="G46" s="91"/>
      <c r="H46" s="91"/>
      <c r="I46" s="91"/>
      <c r="J46" s="91"/>
    </row>
    <row r="47" spans="2:10" s="5" customFormat="1" ht="39.950000000000003" customHeight="1">
      <c r="G47" s="91"/>
      <c r="H47" s="91"/>
      <c r="I47" s="91"/>
      <c r="J47" s="91"/>
    </row>
    <row r="48" spans="2:10" s="5" customFormat="1" ht="39.950000000000003" customHeight="1">
      <c r="G48" s="4"/>
      <c r="H48" s="4"/>
      <c r="I48" s="91"/>
      <c r="J48" s="91"/>
    </row>
    <row r="49" spans="7:12" s="5" customFormat="1" ht="39.950000000000003" customHeight="1">
      <c r="G49" s="4"/>
      <c r="H49" s="4"/>
      <c r="I49" s="91"/>
      <c r="J49" s="91"/>
    </row>
    <row r="50" spans="7:12" s="5" customFormat="1" ht="39.950000000000003" customHeight="1">
      <c r="G50" s="92"/>
      <c r="H50" s="92"/>
    </row>
    <row r="51" spans="7:12" s="5" customFormat="1" ht="39.950000000000003" customHeight="1">
      <c r="G51" s="92"/>
      <c r="H51" s="92"/>
    </row>
    <row r="52" spans="7:12" s="5" customFormat="1" ht="39.950000000000003" customHeight="1">
      <c r="G52" s="4"/>
      <c r="H52" s="4"/>
    </row>
    <row r="53" spans="7:12" s="5" customFormat="1" ht="39.950000000000003" customHeight="1">
      <c r="G53" s="4"/>
      <c r="H53" s="4"/>
    </row>
    <row r="54" spans="7:12" s="5" customFormat="1" ht="39.950000000000003" customHeight="1">
      <c r="G54" s="741"/>
      <c r="H54" s="741"/>
    </row>
    <row r="55" spans="7:12" s="5" customFormat="1" ht="39.950000000000003" customHeight="1">
      <c r="G55" s="741"/>
      <c r="H55" s="741"/>
    </row>
    <row r="56" spans="7:12" s="5" customFormat="1" ht="39.950000000000003" customHeight="1">
      <c r="G56" s="741"/>
      <c r="H56" s="741"/>
    </row>
    <row r="57" spans="7:12" s="5" customFormat="1" ht="39.950000000000003" customHeight="1">
      <c r="G57" s="741"/>
      <c r="H57" s="741"/>
    </row>
    <row r="58" spans="7:12" s="5" customFormat="1" ht="39.950000000000003" customHeight="1">
      <c r="G58" s="741"/>
      <c r="H58" s="741"/>
    </row>
    <row r="59" spans="7:12" s="5" customFormat="1" ht="39.950000000000003" customHeight="1">
      <c r="G59" s="741"/>
      <c r="H59" s="741"/>
      <c r="L59" s="4"/>
    </row>
    <row r="60" spans="7:12" s="5" customFormat="1" ht="39.950000000000003" customHeight="1">
      <c r="G60" s="741"/>
      <c r="H60" s="741"/>
      <c r="L60" s="4"/>
    </row>
    <row r="61" spans="7:12" s="5" customFormat="1" ht="39.950000000000003" customHeight="1">
      <c r="G61" s="741"/>
      <c r="H61" s="741"/>
      <c r="L61" s="4"/>
    </row>
    <row r="62" spans="7:12" s="5" customFormat="1" ht="39.950000000000003" customHeight="1">
      <c r="L62" s="4"/>
    </row>
    <row r="63" spans="7:12" s="5" customFormat="1" ht="39.950000000000003" customHeight="1">
      <c r="L63" s="4"/>
    </row>
    <row r="64" spans="7:12" s="5" customFormat="1" ht="39.950000000000003" customHeight="1">
      <c r="L64" s="4"/>
    </row>
  </sheetData>
  <sheetProtection selectLockedCells="1" selectUnlockedCells="1"/>
  <mergeCells count="8">
    <mergeCell ref="G58:H59"/>
    <mergeCell ref="G60:H61"/>
    <mergeCell ref="N2:P2"/>
    <mergeCell ref="G3:J3"/>
    <mergeCell ref="F13:G13"/>
    <mergeCell ref="I26:J27"/>
    <mergeCell ref="G54:H55"/>
    <mergeCell ref="G56:H57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FBAE43"/>
  </sheetPr>
  <dimension ref="A1:E67"/>
  <sheetViews>
    <sheetView zoomScaleNormal="100" workbookViewId="0">
      <selection activeCell="P26" sqref="P26"/>
    </sheetView>
  </sheetViews>
  <sheetFormatPr baseColWidth="10" defaultColWidth="10.85546875" defaultRowHeight="30" customHeight="1"/>
  <cols>
    <col min="1" max="1" width="3.28515625" style="4" customWidth="1"/>
    <col min="2" max="3" width="20" style="4" customWidth="1"/>
    <col min="4" max="4" width="15.85546875" style="4" customWidth="1"/>
    <col min="5" max="16384" width="10.85546875" style="4"/>
  </cols>
  <sheetData>
    <row r="1" spans="1:4" ht="9.9499999999999993" customHeight="1"/>
    <row r="2" spans="1:4" s="5" customFormat="1" ht="20.100000000000001" customHeight="1">
      <c r="B2" s="159" t="s">
        <v>6</v>
      </c>
      <c r="C2" s="159" t="s">
        <v>21</v>
      </c>
      <c r="D2" s="159" t="s">
        <v>90</v>
      </c>
    </row>
    <row r="3" spans="1:4" s="5" customFormat="1" ht="20.100000000000001" customHeight="1">
      <c r="B3" s="346" t="s">
        <v>10</v>
      </c>
      <c r="C3" s="346" t="s">
        <v>10</v>
      </c>
      <c r="D3" s="346" t="s">
        <v>10</v>
      </c>
    </row>
    <row r="4" spans="1:4" s="5" customFormat="1" ht="20.100000000000001" customHeight="1">
      <c r="A4" s="5">
        <v>1</v>
      </c>
      <c r="B4" s="122"/>
      <c r="C4" s="122"/>
      <c r="D4" s="347"/>
    </row>
    <row r="5" spans="1:4" s="5" customFormat="1" ht="20.100000000000001" customHeight="1">
      <c r="A5" s="5">
        <v>2</v>
      </c>
      <c r="B5" s="122"/>
      <c r="C5" s="122"/>
      <c r="D5" s="347"/>
    </row>
    <row r="6" spans="1:4" s="5" customFormat="1" ht="20.100000000000001" customHeight="1">
      <c r="A6" s="5">
        <v>3</v>
      </c>
      <c r="B6" s="122"/>
      <c r="C6" s="122"/>
      <c r="D6" s="347"/>
    </row>
    <row r="7" spans="1:4" s="5" customFormat="1" ht="20.100000000000001" customHeight="1">
      <c r="A7" s="5">
        <v>4</v>
      </c>
      <c r="B7" s="122"/>
      <c r="C7" s="122"/>
      <c r="D7" s="347"/>
    </row>
    <row r="8" spans="1:4" s="5" customFormat="1" ht="20.100000000000001" customHeight="1">
      <c r="A8" s="5">
        <v>5</v>
      </c>
      <c r="B8" s="122"/>
      <c r="C8" s="122"/>
      <c r="D8" s="347"/>
    </row>
    <row r="9" spans="1:4" s="5" customFormat="1" ht="20.100000000000001" customHeight="1">
      <c r="A9" s="5">
        <v>6</v>
      </c>
      <c r="B9" s="122"/>
      <c r="C9" s="122"/>
      <c r="D9" s="347"/>
    </row>
    <row r="10" spans="1:4" s="5" customFormat="1" ht="20.100000000000001" customHeight="1">
      <c r="A10" s="5">
        <v>7</v>
      </c>
      <c r="B10" s="122"/>
      <c r="C10" s="122"/>
      <c r="D10" s="347"/>
    </row>
    <row r="11" spans="1:4" s="5" customFormat="1" ht="20.100000000000001" customHeight="1">
      <c r="A11" s="5">
        <v>8</v>
      </c>
      <c r="B11" s="122"/>
      <c r="C11" s="122"/>
      <c r="D11" s="347"/>
    </row>
    <row r="12" spans="1:4" s="5" customFormat="1" ht="20.100000000000001" customHeight="1">
      <c r="A12" s="5">
        <v>9</v>
      </c>
      <c r="B12" s="122"/>
      <c r="C12" s="122"/>
      <c r="D12" s="347"/>
    </row>
    <row r="13" spans="1:4" s="5" customFormat="1" ht="20.100000000000001" customHeight="1">
      <c r="A13" s="5">
        <v>10</v>
      </c>
      <c r="B13" s="122"/>
      <c r="C13" s="122"/>
      <c r="D13" s="347"/>
    </row>
    <row r="14" spans="1:4" s="5" customFormat="1" ht="20.100000000000001" customHeight="1">
      <c r="A14" s="5">
        <v>11</v>
      </c>
      <c r="B14" s="122"/>
      <c r="C14" s="122"/>
      <c r="D14" s="347"/>
    </row>
    <row r="15" spans="1:4" s="5" customFormat="1" ht="20.100000000000001" customHeight="1">
      <c r="A15" s="5">
        <v>12</v>
      </c>
      <c r="B15" s="122"/>
      <c r="C15" s="122"/>
      <c r="D15" s="347"/>
    </row>
    <row r="16" spans="1:4" s="5" customFormat="1" ht="20.100000000000001" customHeight="1">
      <c r="A16" s="5">
        <v>13</v>
      </c>
      <c r="B16" s="122"/>
      <c r="C16" s="122"/>
      <c r="D16" s="347"/>
    </row>
    <row r="17" spans="1:4" s="5" customFormat="1" ht="20.100000000000001" customHeight="1">
      <c r="A17" s="5">
        <v>14</v>
      </c>
      <c r="B17" s="122"/>
      <c r="C17" s="122"/>
      <c r="D17" s="347"/>
    </row>
    <row r="18" spans="1:4" s="5" customFormat="1" ht="20.100000000000001" customHeight="1">
      <c r="A18" s="5">
        <v>15</v>
      </c>
      <c r="B18" s="122"/>
      <c r="C18" s="122"/>
      <c r="D18" s="347"/>
    </row>
    <row r="19" spans="1:4" s="5" customFormat="1" ht="20.100000000000001" customHeight="1">
      <c r="A19" s="5">
        <v>16</v>
      </c>
      <c r="B19" s="122"/>
      <c r="C19" s="122"/>
      <c r="D19" s="347"/>
    </row>
    <row r="20" spans="1:4" s="5" customFormat="1" ht="20.100000000000001" customHeight="1">
      <c r="A20" s="5">
        <v>17</v>
      </c>
      <c r="B20" s="122"/>
      <c r="C20" s="122"/>
      <c r="D20" s="347"/>
    </row>
    <row r="21" spans="1:4" s="5" customFormat="1" ht="20.100000000000001" customHeight="1">
      <c r="A21" s="5">
        <v>18</v>
      </c>
      <c r="B21" s="122"/>
      <c r="C21" s="122"/>
      <c r="D21" s="347"/>
    </row>
    <row r="22" spans="1:4" s="5" customFormat="1" ht="20.100000000000001" customHeight="1">
      <c r="A22" s="5">
        <v>19</v>
      </c>
      <c r="B22" s="122"/>
      <c r="C22" s="122"/>
      <c r="D22" s="347"/>
    </row>
    <row r="23" spans="1:4" s="5" customFormat="1" ht="20.100000000000001" customHeight="1">
      <c r="A23" s="5">
        <v>20</v>
      </c>
      <c r="B23" s="122"/>
      <c r="C23" s="122"/>
      <c r="D23" s="347"/>
    </row>
    <row r="24" spans="1:4" s="5" customFormat="1" ht="20.100000000000001" customHeight="1">
      <c r="A24" s="5">
        <v>21</v>
      </c>
      <c r="B24" s="122"/>
      <c r="C24" s="122"/>
      <c r="D24" s="347"/>
    </row>
    <row r="25" spans="1:4" s="5" customFormat="1" ht="20.100000000000001" customHeight="1">
      <c r="A25" s="5">
        <v>22</v>
      </c>
      <c r="B25" s="122"/>
      <c r="C25" s="122"/>
      <c r="D25" s="347"/>
    </row>
    <row r="26" spans="1:4" s="5" customFormat="1" ht="20.100000000000001" customHeight="1">
      <c r="A26" s="5">
        <v>23</v>
      </c>
      <c r="B26" s="122"/>
      <c r="C26" s="122"/>
      <c r="D26" s="347"/>
    </row>
    <row r="27" spans="1:4" s="5" customFormat="1" ht="20.100000000000001" customHeight="1">
      <c r="A27" s="5">
        <v>24</v>
      </c>
      <c r="B27" s="122"/>
      <c r="C27" s="122"/>
      <c r="D27" s="347"/>
    </row>
    <row r="28" spans="1:4" s="5" customFormat="1" ht="20.100000000000001" customHeight="1">
      <c r="A28" s="5">
        <v>25</v>
      </c>
      <c r="B28" s="122"/>
      <c r="C28" s="122"/>
      <c r="D28" s="347"/>
    </row>
    <row r="29" spans="1:4" s="5" customFormat="1" ht="20.100000000000001" customHeight="1">
      <c r="A29" s="5">
        <v>26</v>
      </c>
      <c r="B29" s="122"/>
      <c r="C29" s="122"/>
      <c r="D29" s="347"/>
    </row>
    <row r="30" spans="1:4" s="5" customFormat="1" ht="20.100000000000001" customHeight="1">
      <c r="A30" s="5">
        <v>27</v>
      </c>
      <c r="B30" s="122"/>
      <c r="C30" s="122"/>
      <c r="D30" s="347"/>
    </row>
    <row r="31" spans="1:4" s="5" customFormat="1" ht="20.100000000000001" customHeight="1">
      <c r="A31" s="5">
        <v>28</v>
      </c>
      <c r="B31" s="122"/>
      <c r="C31" s="122"/>
      <c r="D31" s="347"/>
    </row>
    <row r="32" spans="1:4" s="5" customFormat="1" ht="20.100000000000001" customHeight="1">
      <c r="A32" s="5">
        <v>29</v>
      </c>
      <c r="B32" s="122"/>
      <c r="C32" s="122"/>
      <c r="D32" s="347"/>
    </row>
    <row r="33" spans="2:5" s="5" customFormat="1" ht="20.100000000000001" customHeight="1">
      <c r="B33" s="498"/>
      <c r="C33" s="498"/>
      <c r="D33" s="498"/>
      <c r="E33" s="16"/>
    </row>
    <row r="34" spans="2:5" s="5" customFormat="1" ht="20.100000000000001" customHeight="1">
      <c r="B34" s="8"/>
      <c r="C34" s="8"/>
      <c r="D34" s="364"/>
      <c r="E34" s="16"/>
    </row>
    <row r="35" spans="2:5" s="5" customFormat="1" ht="20.100000000000001" customHeight="1">
      <c r="B35" s="8"/>
      <c r="C35" s="8"/>
      <c r="D35" s="364"/>
      <c r="E35" s="16"/>
    </row>
    <row r="36" spans="2:5" s="5" customFormat="1" ht="20.100000000000001" customHeight="1">
      <c r="B36" s="8"/>
      <c r="C36" s="8"/>
      <c r="D36" s="364"/>
      <c r="E36" s="16"/>
    </row>
    <row r="37" spans="2:5" s="5" customFormat="1" ht="20.100000000000001" customHeight="1">
      <c r="B37" s="8"/>
      <c r="C37" s="8"/>
      <c r="D37" s="364"/>
      <c r="E37" s="16"/>
    </row>
    <row r="38" spans="2:5" s="5" customFormat="1" ht="20.100000000000001" customHeight="1">
      <c r="B38" s="8"/>
      <c r="C38" s="8"/>
      <c r="D38" s="364"/>
      <c r="E38" s="16"/>
    </row>
    <row r="39" spans="2:5" s="5" customFormat="1" ht="20.100000000000001" customHeight="1">
      <c r="B39" s="8"/>
      <c r="C39" s="8"/>
      <c r="D39" s="8"/>
      <c r="E39" s="16"/>
    </row>
    <row r="40" spans="2:5" s="5" customFormat="1" ht="30" customHeight="1">
      <c r="B40" s="16"/>
      <c r="C40" s="16"/>
      <c r="D40" s="16"/>
      <c r="E40" s="16"/>
    </row>
    <row r="41" spans="2:5" s="5" customFormat="1" ht="30" customHeight="1">
      <c r="B41" s="16"/>
      <c r="C41" s="16"/>
      <c r="D41" s="16"/>
      <c r="E41" s="16"/>
    </row>
    <row r="42" spans="2:5" s="5" customFormat="1" ht="30" customHeight="1"/>
    <row r="43" spans="2:5" s="5" customFormat="1" ht="30" customHeight="1"/>
    <row r="44" spans="2:5" s="5" customFormat="1" ht="30" customHeight="1"/>
    <row r="45" spans="2:5" s="5" customFormat="1" ht="30" customHeight="1"/>
    <row r="46" spans="2:5" s="5" customFormat="1" ht="30" customHeight="1"/>
    <row r="47" spans="2:5" s="5" customFormat="1" ht="30" customHeight="1"/>
    <row r="48" spans="2:5" s="5" customFormat="1" ht="30" customHeight="1"/>
    <row r="49" s="5" customFormat="1" ht="30" customHeight="1"/>
    <row r="50" s="5" customFormat="1" ht="30" customHeight="1"/>
    <row r="51" s="5" customFormat="1" ht="30" customHeight="1"/>
    <row r="52" s="5" customFormat="1" ht="30" customHeight="1"/>
    <row r="53" s="5" customFormat="1" ht="30" customHeight="1"/>
    <row r="54" s="5" customFormat="1" ht="30" customHeight="1"/>
    <row r="55" s="5" customFormat="1" ht="30" customHeight="1"/>
    <row r="56" s="5" customFormat="1" ht="30" customHeight="1"/>
    <row r="57" s="5" customFormat="1" ht="30" customHeight="1"/>
    <row r="58" s="5" customFormat="1" ht="30" customHeight="1"/>
    <row r="59" s="5" customFormat="1" ht="30" customHeight="1"/>
    <row r="60" s="5" customFormat="1" ht="30" customHeight="1"/>
    <row r="61" s="5" customFormat="1" ht="30" customHeight="1"/>
    <row r="62" s="5" customFormat="1" ht="30" customHeight="1"/>
    <row r="63" s="5" customFormat="1" ht="30" customHeight="1"/>
    <row r="64" s="5" customFormat="1" ht="30" customHeight="1"/>
    <row r="65" s="5" customFormat="1" ht="30" customHeight="1"/>
    <row r="66" s="5" customFormat="1" ht="30" customHeight="1"/>
    <row r="67" s="5" customFormat="1" ht="30" customHeight="1"/>
  </sheetData>
  <sheetProtection sheet="1" selectLockedCells="1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FBAE43"/>
  </sheetPr>
  <dimension ref="B1:J152"/>
  <sheetViews>
    <sheetView zoomScaleNormal="100" workbookViewId="0">
      <pane xSplit="3" ySplit="2" topLeftCell="D3" activePane="bottomRight" state="frozen"/>
      <selection activeCell="P26" sqref="P26"/>
      <selection pane="topRight" activeCell="P26" sqref="P26"/>
      <selection pane="bottomLeft" activeCell="P26" sqref="P26"/>
      <selection pane="bottomRight" activeCell="P26" sqref="P26"/>
    </sheetView>
  </sheetViews>
  <sheetFormatPr baseColWidth="10" defaultColWidth="10.85546875" defaultRowHeight="18" customHeight="1"/>
  <cols>
    <col min="1" max="1" width="3.28515625" style="145" customWidth="1"/>
    <col min="2" max="2" width="23" style="145" customWidth="1"/>
    <col min="3" max="3" width="18.28515625" style="145" customWidth="1"/>
    <col min="4" max="4" width="37.7109375" style="145" customWidth="1"/>
    <col min="5" max="5" width="20" style="145" customWidth="1"/>
    <col min="6" max="6" width="31.7109375" style="145" customWidth="1"/>
    <col min="7" max="7" width="27.140625" style="145" customWidth="1"/>
    <col min="8" max="8" width="10.85546875" style="145"/>
    <col min="9" max="9" width="10.85546875" style="145" customWidth="1"/>
    <col min="10" max="10" width="47.7109375" style="145" customWidth="1"/>
    <col min="11" max="16384" width="10.85546875" style="145"/>
  </cols>
  <sheetData>
    <row r="1" spans="2:10" ht="9.9499999999999993" customHeight="1"/>
    <row r="2" spans="2:10" ht="18" customHeight="1">
      <c r="B2" s="146" t="s">
        <v>6</v>
      </c>
      <c r="C2" s="146" t="s">
        <v>21</v>
      </c>
      <c r="D2" s="146" t="s">
        <v>27</v>
      </c>
      <c r="E2" s="146" t="s">
        <v>13</v>
      </c>
      <c r="F2" s="175"/>
      <c r="G2" s="175"/>
      <c r="H2" s="175"/>
      <c r="I2" s="175"/>
      <c r="J2" s="175"/>
    </row>
    <row r="3" spans="2:10" ht="18" customHeight="1">
      <c r="B3" s="339" t="s">
        <v>10</v>
      </c>
      <c r="C3" s="339" t="s">
        <v>10</v>
      </c>
      <c r="D3" s="339" t="s">
        <v>10</v>
      </c>
      <c r="E3" s="339" t="s">
        <v>10</v>
      </c>
      <c r="F3" s="176"/>
      <c r="G3" s="176"/>
      <c r="H3" s="176"/>
      <c r="I3" s="176"/>
      <c r="J3" s="176"/>
    </row>
    <row r="4" spans="2:10" ht="18" customHeight="1">
      <c r="B4" s="149"/>
      <c r="C4" s="148"/>
      <c r="D4" s="435"/>
      <c r="E4" s="148"/>
      <c r="F4" s="177"/>
      <c r="G4" s="177"/>
      <c r="H4" s="161"/>
      <c r="I4" s="178"/>
      <c r="J4" s="178"/>
    </row>
    <row r="5" spans="2:10" ht="18" customHeight="1">
      <c r="B5" s="149"/>
      <c r="C5" s="148"/>
      <c r="D5" s="148"/>
      <c r="E5" s="148"/>
      <c r="F5" s="177"/>
      <c r="G5" s="177"/>
      <c r="H5" s="161"/>
      <c r="I5" s="178"/>
      <c r="J5" s="178"/>
    </row>
    <row r="6" spans="2:10" ht="18" customHeight="1">
      <c r="B6" s="149"/>
      <c r="C6" s="148"/>
      <c r="D6" s="148"/>
      <c r="E6" s="148"/>
      <c r="F6" s="177"/>
      <c r="G6" s="177"/>
      <c r="H6" s="161"/>
      <c r="I6" s="178"/>
      <c r="J6" s="178"/>
    </row>
    <row r="7" spans="2:10" ht="18" customHeight="1">
      <c r="B7" s="149"/>
      <c r="C7" s="148"/>
      <c r="D7" s="148"/>
      <c r="E7" s="148"/>
      <c r="F7" s="177"/>
      <c r="G7" s="177"/>
      <c r="H7" s="161"/>
      <c r="I7" s="178"/>
      <c r="J7" s="178"/>
    </row>
    <row r="8" spans="2:10" ht="18" customHeight="1">
      <c r="B8" s="149"/>
      <c r="C8" s="148"/>
      <c r="D8" s="148"/>
      <c r="E8" s="148"/>
      <c r="F8" s="177"/>
      <c r="G8" s="177"/>
      <c r="H8" s="161"/>
      <c r="I8" s="178"/>
      <c r="J8" s="178"/>
    </row>
    <row r="9" spans="2:10" ht="18" customHeight="1">
      <c r="B9" s="149"/>
      <c r="C9" s="148"/>
      <c r="D9" s="148"/>
      <c r="E9" s="148"/>
      <c r="F9" s="177"/>
      <c r="G9" s="177"/>
      <c r="H9" s="161"/>
      <c r="I9" s="178"/>
      <c r="J9" s="178"/>
    </row>
    <row r="10" spans="2:10" ht="18" customHeight="1">
      <c r="B10" s="149"/>
      <c r="C10" s="148"/>
      <c r="D10" s="148"/>
      <c r="E10" s="148"/>
      <c r="F10" s="177"/>
      <c r="G10" s="177"/>
      <c r="H10" s="161"/>
      <c r="I10" s="178"/>
      <c r="J10" s="178"/>
    </row>
    <row r="11" spans="2:10" ht="18" customHeight="1">
      <c r="B11" s="149"/>
      <c r="C11" s="148"/>
      <c r="D11" s="148"/>
      <c r="E11" s="148"/>
      <c r="F11" s="177"/>
      <c r="G11" s="177"/>
      <c r="H11" s="161"/>
      <c r="I11" s="178"/>
      <c r="J11" s="178"/>
    </row>
    <row r="12" spans="2:10" ht="18" customHeight="1">
      <c r="B12" s="149"/>
      <c r="C12" s="148"/>
      <c r="D12" s="148"/>
      <c r="E12" s="148"/>
      <c r="F12" s="177"/>
      <c r="G12" s="177"/>
      <c r="H12" s="161"/>
      <c r="I12" s="178"/>
      <c r="J12" s="178"/>
    </row>
    <row r="13" spans="2:10" s="150" customFormat="1" ht="18" customHeight="1">
      <c r="B13" s="149"/>
      <c r="C13" s="148"/>
      <c r="D13" s="148"/>
      <c r="E13" s="148"/>
      <c r="F13" s="177"/>
      <c r="G13" s="177"/>
      <c r="H13" s="161"/>
      <c r="I13" s="178"/>
      <c r="J13" s="178"/>
    </row>
    <row r="14" spans="2:10" ht="18" customHeight="1">
      <c r="B14" s="149"/>
      <c r="C14" s="148"/>
      <c r="D14" s="148"/>
      <c r="E14" s="148"/>
      <c r="F14" s="177"/>
      <c r="G14" s="177"/>
      <c r="H14" s="161"/>
      <c r="I14" s="178"/>
      <c r="J14" s="178"/>
    </row>
    <row r="15" spans="2:10" ht="18" customHeight="1">
      <c r="B15" s="149"/>
      <c r="C15" s="148"/>
      <c r="D15" s="148"/>
      <c r="E15" s="148"/>
      <c r="F15" s="177"/>
      <c r="G15" s="177"/>
      <c r="H15" s="161"/>
      <c r="I15" s="178"/>
      <c r="J15" s="178"/>
    </row>
    <row r="16" spans="2:10" ht="18" customHeight="1">
      <c r="B16" s="151"/>
      <c r="C16" s="147"/>
      <c r="D16" s="147"/>
      <c r="E16" s="147"/>
      <c r="F16" s="179"/>
      <c r="G16" s="179"/>
      <c r="H16" s="180"/>
      <c r="I16" s="176"/>
      <c r="J16" s="176"/>
    </row>
    <row r="17" spans="2:10" ht="18" customHeight="1">
      <c r="B17" s="152"/>
      <c r="C17" s="153"/>
      <c r="D17" s="153"/>
      <c r="E17" s="153"/>
      <c r="F17" s="154"/>
      <c r="G17" s="154"/>
      <c r="H17" s="4"/>
      <c r="I17" s="153"/>
      <c r="J17" s="153"/>
    </row>
    <row r="18" spans="2:10" ht="18" customHeight="1">
      <c r="B18" s="152"/>
      <c r="C18" s="153"/>
      <c r="D18" s="153"/>
      <c r="E18" s="153"/>
      <c r="F18" s="154"/>
      <c r="G18" s="154"/>
      <c r="H18" s="4"/>
      <c r="I18" s="153"/>
      <c r="J18" s="153"/>
    </row>
    <row r="19" spans="2:10" ht="18" customHeight="1">
      <c r="B19" s="152"/>
      <c r="C19" s="153"/>
      <c r="D19" s="153"/>
      <c r="E19" s="153"/>
      <c r="F19" s="154"/>
      <c r="G19" s="154"/>
      <c r="H19" s="4"/>
      <c r="I19" s="153"/>
      <c r="J19" s="153"/>
    </row>
    <row r="20" spans="2:10" ht="18" customHeight="1">
      <c r="B20" s="152"/>
      <c r="C20" s="153"/>
      <c r="D20" s="153"/>
      <c r="E20" s="153"/>
      <c r="F20" s="154"/>
      <c r="G20" s="154"/>
      <c r="H20" s="4"/>
      <c r="I20" s="153"/>
      <c r="J20" s="153"/>
    </row>
    <row r="21" spans="2:10" ht="18" customHeight="1">
      <c r="B21" s="152"/>
      <c r="C21" s="153"/>
      <c r="D21" s="153"/>
      <c r="E21" s="153"/>
      <c r="F21" s="154"/>
      <c r="G21" s="154"/>
      <c r="H21" s="4"/>
      <c r="I21" s="153"/>
      <c r="J21" s="153"/>
    </row>
    <row r="22" spans="2:10" ht="18" customHeight="1">
      <c r="B22" s="152"/>
      <c r="C22" s="153"/>
      <c r="D22" s="153"/>
      <c r="E22" s="153"/>
      <c r="F22" s="154"/>
      <c r="G22" s="154"/>
      <c r="H22" s="4"/>
      <c r="I22" s="153"/>
      <c r="J22" s="153"/>
    </row>
    <row r="23" spans="2:10" ht="18" customHeight="1">
      <c r="B23" s="152"/>
      <c r="C23" s="153"/>
      <c r="D23" s="153"/>
      <c r="E23" s="153"/>
      <c r="F23" s="154"/>
      <c r="G23" s="154"/>
      <c r="H23" s="4"/>
      <c r="I23" s="153"/>
      <c r="J23" s="153"/>
    </row>
    <row r="24" spans="2:10" ht="18" customHeight="1">
      <c r="B24" s="152"/>
      <c r="C24" s="153"/>
      <c r="D24" s="153"/>
      <c r="E24" s="153"/>
      <c r="F24" s="154"/>
      <c r="G24" s="154"/>
      <c r="H24" s="4"/>
      <c r="I24" s="153"/>
      <c r="J24" s="153"/>
    </row>
    <row r="25" spans="2:10" ht="18" customHeight="1">
      <c r="B25" s="152"/>
      <c r="C25" s="153"/>
      <c r="D25" s="153"/>
      <c r="E25" s="153"/>
      <c r="F25" s="154"/>
      <c r="G25" s="154"/>
      <c r="H25" s="4"/>
      <c r="I25" s="153"/>
      <c r="J25" s="153"/>
    </row>
    <row r="26" spans="2:10" ht="18" customHeight="1">
      <c r="B26" s="152"/>
      <c r="C26" s="153"/>
      <c r="D26" s="153"/>
      <c r="E26" s="153"/>
      <c r="F26" s="154"/>
      <c r="G26" s="154"/>
      <c r="H26" s="4"/>
      <c r="I26" s="153"/>
      <c r="J26" s="153"/>
    </row>
    <row r="27" spans="2:10" ht="18" customHeight="1">
      <c r="B27" s="152"/>
      <c r="C27" s="153"/>
      <c r="D27" s="153"/>
      <c r="E27" s="153"/>
      <c r="F27" s="154"/>
      <c r="G27" s="154"/>
      <c r="H27" s="4"/>
      <c r="I27" s="153"/>
      <c r="J27" s="153"/>
    </row>
    <row r="28" spans="2:10" ht="18" customHeight="1">
      <c r="B28" s="152"/>
      <c r="C28" s="153"/>
      <c r="D28" s="153"/>
      <c r="E28" s="153"/>
      <c r="F28" s="154"/>
      <c r="G28" s="154"/>
      <c r="H28" s="4"/>
      <c r="I28" s="153"/>
      <c r="J28" s="153"/>
    </row>
    <row r="29" spans="2:10" ht="18" customHeight="1">
      <c r="B29" s="152"/>
      <c r="C29" s="153"/>
      <c r="D29" s="153"/>
      <c r="E29" s="153"/>
      <c r="F29" s="154"/>
      <c r="G29" s="154"/>
      <c r="H29" s="4"/>
      <c r="I29" s="153"/>
      <c r="J29" s="153"/>
    </row>
    <row r="30" spans="2:10" ht="18" customHeight="1">
      <c r="B30" s="152"/>
      <c r="C30" s="153"/>
      <c r="D30" s="153"/>
      <c r="E30" s="153"/>
      <c r="F30" s="154"/>
      <c r="G30" s="154"/>
      <c r="H30" s="4"/>
      <c r="I30" s="153"/>
      <c r="J30" s="153"/>
    </row>
    <row r="31" spans="2:10" ht="18" customHeight="1">
      <c r="B31" s="152"/>
      <c r="C31" s="153"/>
      <c r="D31" s="153"/>
      <c r="E31" s="153"/>
      <c r="F31" s="154"/>
      <c r="G31" s="154"/>
      <c r="H31" s="4"/>
      <c r="I31" s="153"/>
      <c r="J31" s="153"/>
    </row>
    <row r="32" spans="2:10" ht="18" customHeight="1">
      <c r="B32" s="152"/>
      <c r="C32" s="153"/>
      <c r="D32" s="153"/>
      <c r="E32" s="153"/>
      <c r="F32" s="154"/>
      <c r="G32" s="154"/>
      <c r="H32" s="4"/>
      <c r="I32" s="153"/>
      <c r="J32" s="153"/>
    </row>
    <row r="33" spans="2:10" ht="18" customHeight="1">
      <c r="B33" s="152"/>
      <c r="C33" s="153"/>
      <c r="D33" s="153"/>
      <c r="E33" s="153"/>
      <c r="F33" s="154"/>
      <c r="G33" s="154"/>
      <c r="H33" s="4"/>
      <c r="I33" s="153"/>
      <c r="J33" s="153"/>
    </row>
    <row r="34" spans="2:10" ht="18" customHeight="1">
      <c r="B34" s="152"/>
      <c r="C34" s="153"/>
      <c r="D34" s="153"/>
      <c r="E34" s="153"/>
      <c r="F34" s="154"/>
      <c r="G34" s="154"/>
      <c r="H34" s="4"/>
      <c r="I34" s="153"/>
      <c r="J34" s="153"/>
    </row>
    <row r="35" spans="2:10" ht="18" customHeight="1">
      <c r="B35" s="152"/>
      <c r="C35" s="153"/>
      <c r="D35" s="153"/>
      <c r="E35" s="153"/>
      <c r="F35" s="154"/>
      <c r="G35" s="154"/>
      <c r="H35" s="4"/>
      <c r="I35" s="153"/>
      <c r="J35" s="153"/>
    </row>
    <row r="36" spans="2:10" ht="18" customHeight="1">
      <c r="B36" s="152"/>
      <c r="C36" s="153"/>
      <c r="D36" s="153"/>
      <c r="E36" s="153"/>
      <c r="F36" s="154"/>
      <c r="G36" s="154"/>
      <c r="H36" s="4"/>
      <c r="I36" s="153"/>
      <c r="J36" s="153"/>
    </row>
    <row r="37" spans="2:10" ht="18" customHeight="1">
      <c r="B37" s="152"/>
      <c r="C37" s="153"/>
      <c r="D37" s="153"/>
      <c r="E37" s="153"/>
      <c r="F37" s="154"/>
      <c r="G37" s="154"/>
      <c r="H37" s="4"/>
      <c r="I37" s="153"/>
      <c r="J37" s="153"/>
    </row>
    <row r="38" spans="2:10" ht="18" customHeight="1">
      <c r="B38" s="152"/>
      <c r="C38" s="153"/>
      <c r="D38" s="153"/>
      <c r="E38" s="153"/>
      <c r="F38" s="154"/>
      <c r="G38" s="154"/>
      <c r="H38" s="4"/>
      <c r="I38" s="153"/>
      <c r="J38" s="153"/>
    </row>
    <row r="39" spans="2:10" ht="18" customHeight="1">
      <c r="B39" s="152"/>
      <c r="C39" s="153"/>
      <c r="D39" s="153"/>
      <c r="E39" s="153"/>
      <c r="F39" s="154"/>
      <c r="G39" s="154"/>
      <c r="H39" s="4"/>
      <c r="I39" s="153"/>
      <c r="J39" s="153"/>
    </row>
    <row r="40" spans="2:10" ht="18" customHeight="1">
      <c r="B40" s="152"/>
      <c r="C40" s="153"/>
      <c r="D40" s="153"/>
      <c r="E40" s="153"/>
      <c r="F40" s="154"/>
      <c r="G40" s="154"/>
      <c r="H40" s="4"/>
      <c r="I40" s="153"/>
      <c r="J40" s="153"/>
    </row>
    <row r="41" spans="2:10" ht="18" customHeight="1">
      <c r="B41" s="152"/>
      <c r="C41" s="153"/>
      <c r="D41" s="153"/>
      <c r="E41" s="153"/>
      <c r="F41" s="154"/>
      <c r="G41" s="154"/>
      <c r="H41" s="4"/>
      <c r="I41" s="153"/>
      <c r="J41" s="153"/>
    </row>
    <row r="42" spans="2:10" ht="18" customHeight="1">
      <c r="B42" s="152"/>
      <c r="C42" s="153"/>
      <c r="D42" s="153"/>
      <c r="E42" s="153"/>
      <c r="F42" s="154"/>
      <c r="G42" s="154"/>
      <c r="H42" s="4"/>
      <c r="I42" s="153"/>
      <c r="J42" s="153"/>
    </row>
    <row r="43" spans="2:10" ht="18" customHeight="1">
      <c r="B43" s="152"/>
      <c r="C43" s="153"/>
      <c r="D43" s="153"/>
      <c r="E43" s="153"/>
      <c r="F43" s="154"/>
      <c r="G43" s="154"/>
      <c r="H43" s="4"/>
      <c r="I43" s="153"/>
      <c r="J43" s="153"/>
    </row>
    <row r="44" spans="2:10" ht="18" customHeight="1">
      <c r="B44" s="152"/>
      <c r="C44" s="153"/>
      <c r="D44" s="153"/>
      <c r="E44" s="153"/>
      <c r="F44" s="154"/>
      <c r="G44" s="154"/>
      <c r="H44" s="4"/>
      <c r="I44" s="153"/>
      <c r="J44" s="153"/>
    </row>
    <row r="45" spans="2:10" ht="18" customHeight="1">
      <c r="B45" s="152"/>
      <c r="C45" s="153"/>
      <c r="D45" s="153"/>
      <c r="E45" s="153"/>
      <c r="F45" s="154"/>
      <c r="G45" s="154"/>
      <c r="H45" s="4"/>
      <c r="I45" s="153"/>
      <c r="J45" s="153"/>
    </row>
    <row r="46" spans="2:10" s="150" customFormat="1" ht="15.75">
      <c r="B46" s="152"/>
      <c r="C46" s="153"/>
      <c r="D46" s="153"/>
      <c r="E46" s="153"/>
      <c r="F46" s="154"/>
      <c r="G46" s="154"/>
      <c r="H46" s="4"/>
      <c r="I46" s="153"/>
      <c r="J46" s="153"/>
    </row>
    <row r="47" spans="2:10" ht="18" customHeight="1">
      <c r="B47" s="152"/>
      <c r="C47" s="153"/>
      <c r="D47" s="153"/>
      <c r="E47" s="153"/>
      <c r="F47" s="154"/>
      <c r="G47" s="154"/>
      <c r="H47" s="4"/>
      <c r="I47" s="153"/>
      <c r="J47" s="153"/>
    </row>
    <row r="48" spans="2:10" ht="18" customHeight="1">
      <c r="B48" s="152"/>
      <c r="C48" s="153"/>
      <c r="D48" s="153"/>
      <c r="E48" s="153"/>
      <c r="F48" s="154"/>
      <c r="G48" s="154"/>
      <c r="H48" s="4"/>
      <c r="I48" s="153"/>
      <c r="J48" s="153"/>
    </row>
    <row r="49" spans="2:10" ht="18" customHeight="1">
      <c r="B49" s="152"/>
      <c r="C49" s="153"/>
      <c r="D49" s="153"/>
      <c r="E49" s="153"/>
      <c r="F49" s="154"/>
      <c r="G49" s="154"/>
      <c r="H49" s="4"/>
      <c r="I49" s="153"/>
      <c r="J49" s="153"/>
    </row>
    <row r="50" spans="2:10" ht="18" customHeight="1">
      <c r="D50" s="155"/>
    </row>
    <row r="51" spans="2:10" ht="18" customHeight="1">
      <c r="D51" s="155"/>
    </row>
    <row r="52" spans="2:10" ht="18" customHeight="1">
      <c r="D52" s="155"/>
    </row>
    <row r="53" spans="2:10" ht="18" customHeight="1">
      <c r="D53" s="155"/>
    </row>
    <row r="54" spans="2:10" ht="18" customHeight="1">
      <c r="D54" s="155"/>
    </row>
    <row r="55" spans="2:10" ht="18" customHeight="1">
      <c r="D55" s="155"/>
    </row>
    <row r="56" spans="2:10" ht="18" customHeight="1">
      <c r="D56" s="155"/>
    </row>
    <row r="57" spans="2:10" ht="18" customHeight="1">
      <c r="D57" s="155"/>
    </row>
    <row r="58" spans="2:10" ht="18" customHeight="1">
      <c r="D58" s="155"/>
    </row>
    <row r="59" spans="2:10" ht="18" customHeight="1">
      <c r="D59" s="155"/>
    </row>
    <row r="60" spans="2:10" ht="18" customHeight="1">
      <c r="D60" s="155"/>
    </row>
    <row r="61" spans="2:10" ht="18" customHeight="1">
      <c r="D61" s="155"/>
    </row>
    <row r="64" spans="2:10" ht="18" customHeight="1">
      <c r="D64" s="156"/>
    </row>
    <row r="68" spans="4:4" ht="18" customHeight="1">
      <c r="D68" s="157"/>
    </row>
    <row r="69" spans="4:4" ht="18" customHeight="1">
      <c r="D69" s="157"/>
    </row>
    <row r="72" spans="4:4" ht="18" customHeight="1">
      <c r="D72" s="157"/>
    </row>
    <row r="85" spans="2:10" s="150" customFormat="1" ht="18" customHeight="1">
      <c r="B85" s="145"/>
      <c r="C85" s="145"/>
      <c r="D85" s="145"/>
      <c r="E85" s="145"/>
      <c r="F85" s="145"/>
      <c r="G85" s="145"/>
      <c r="H85" s="145"/>
      <c r="I85" s="145"/>
      <c r="J85" s="145"/>
    </row>
    <row r="118" spans="2:10" s="150" customFormat="1" ht="18" customHeight="1">
      <c r="B118" s="145"/>
      <c r="C118" s="145"/>
      <c r="D118" s="145"/>
      <c r="E118" s="145"/>
      <c r="F118" s="145"/>
      <c r="G118" s="145"/>
      <c r="H118" s="145"/>
      <c r="I118" s="145"/>
      <c r="J118" s="145"/>
    </row>
    <row r="130" spans="4:4" ht="18" customHeight="1">
      <c r="D130" s="157"/>
    </row>
    <row r="142" spans="4:4" ht="18" customHeight="1">
      <c r="D142" s="157"/>
    </row>
    <row r="150" spans="2:10" s="158" customFormat="1" ht="18" customHeight="1">
      <c r="B150" s="145"/>
      <c r="C150" s="145"/>
      <c r="D150" s="145"/>
      <c r="E150" s="145"/>
      <c r="F150" s="145"/>
      <c r="G150" s="145"/>
      <c r="H150" s="145"/>
      <c r="I150" s="145"/>
      <c r="J150" s="145"/>
    </row>
    <row r="151" spans="2:10" s="158" customFormat="1" ht="18" customHeight="1">
      <c r="B151" s="145"/>
      <c r="C151" s="145"/>
      <c r="D151" s="145"/>
      <c r="E151" s="145"/>
      <c r="F151" s="145"/>
      <c r="G151" s="145"/>
      <c r="H151" s="145"/>
      <c r="I151" s="145"/>
      <c r="J151" s="145"/>
    </row>
    <row r="152" spans="2:10" s="158" customFormat="1" ht="18" customHeight="1">
      <c r="B152" s="145"/>
      <c r="C152" s="145"/>
      <c r="D152" s="145"/>
      <c r="E152" s="145"/>
      <c r="F152" s="145"/>
      <c r="G152" s="145"/>
      <c r="H152" s="145"/>
      <c r="I152" s="145"/>
      <c r="J152" s="145"/>
    </row>
  </sheetData>
  <sheetProtection sheet="1" selectLockedCells="1"/>
  <phoneticPr fontId="63" type="noConversion"/>
  <pageMargins left="0.78740157499999996" right="0.78740157499999996" top="0.984251969" bottom="0.984251969" header="0.4921259845" footer="0.492125984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BAE43"/>
  </sheetPr>
  <dimension ref="A1:M152"/>
  <sheetViews>
    <sheetView zoomScaleNormal="100" workbookViewId="0">
      <pane xSplit="3" ySplit="2" topLeftCell="F3" activePane="bottomRight" state="frozen"/>
      <selection activeCell="P26" sqref="P26"/>
      <selection pane="topRight" activeCell="P26" sqref="P26"/>
      <selection pane="bottomLeft" activeCell="P26" sqref="P26"/>
      <selection pane="bottomRight" activeCell="P26" sqref="P26"/>
    </sheetView>
  </sheetViews>
  <sheetFormatPr baseColWidth="10" defaultColWidth="10.85546875" defaultRowHeight="18" customHeight="1"/>
  <cols>
    <col min="1" max="1" width="3.28515625" style="145" customWidth="1"/>
    <col min="2" max="2" width="23" style="145" customWidth="1"/>
    <col min="3" max="3" width="18.28515625" style="145" hidden="1" customWidth="1"/>
    <col min="4" max="4" width="37.7109375" style="145" hidden="1" customWidth="1"/>
    <col min="5" max="5" width="20" style="145" hidden="1" customWidth="1"/>
    <col min="6" max="8" width="20" style="145" customWidth="1"/>
    <col min="9" max="9" width="21" style="145" customWidth="1"/>
    <col min="10" max="10" width="27.140625" style="145" customWidth="1"/>
    <col min="11" max="11" width="10.85546875" style="145"/>
    <col min="12" max="12" width="10.85546875" style="145" customWidth="1"/>
    <col min="13" max="13" width="47.7109375" style="145" customWidth="1"/>
    <col min="14" max="16384" width="10.85546875" style="145"/>
  </cols>
  <sheetData>
    <row r="1" spans="1:13" ht="9.9499999999999993" customHeight="1"/>
    <row r="2" spans="1:13" ht="18" customHeight="1">
      <c r="B2" s="146" t="s">
        <v>6</v>
      </c>
      <c r="C2" s="146" t="s">
        <v>21</v>
      </c>
      <c r="D2" s="146" t="s">
        <v>27</v>
      </c>
      <c r="E2" s="146" t="s">
        <v>13</v>
      </c>
      <c r="F2" s="146" t="s">
        <v>21</v>
      </c>
      <c r="G2" s="146" t="s">
        <v>8</v>
      </c>
      <c r="H2" s="146" t="s">
        <v>13</v>
      </c>
      <c r="I2" s="146" t="s">
        <v>169</v>
      </c>
      <c r="J2" s="175"/>
      <c r="K2" s="175"/>
      <c r="L2" s="175"/>
      <c r="M2" s="175"/>
    </row>
    <row r="3" spans="1:13" ht="18" customHeight="1">
      <c r="B3" s="339" t="s">
        <v>10</v>
      </c>
      <c r="C3" s="339" t="s">
        <v>10</v>
      </c>
      <c r="D3" s="339" t="s">
        <v>10</v>
      </c>
      <c r="E3" s="339" t="s">
        <v>10</v>
      </c>
      <c r="F3" s="339" t="s">
        <v>10</v>
      </c>
      <c r="G3" s="339" t="s">
        <v>10</v>
      </c>
      <c r="H3" s="339" t="s">
        <v>10</v>
      </c>
      <c r="I3" s="339" t="s">
        <v>10</v>
      </c>
      <c r="J3" s="176"/>
      <c r="K3" s="176"/>
      <c r="L3" s="176"/>
      <c r="M3" s="176"/>
    </row>
    <row r="4" spans="1:13" ht="18" customHeight="1">
      <c r="A4" s="5">
        <v>1</v>
      </c>
      <c r="B4" s="149"/>
      <c r="C4" s="148"/>
      <c r="D4" s="148"/>
      <c r="E4" s="148"/>
      <c r="F4" s="148"/>
      <c r="G4" s="435"/>
      <c r="H4" s="148"/>
      <c r="I4" s="148"/>
      <c r="J4" s="177"/>
      <c r="K4" s="161"/>
      <c r="L4" s="178"/>
      <c r="M4" s="178"/>
    </row>
    <row r="5" spans="1:13" ht="18" customHeight="1">
      <c r="A5" s="5">
        <v>2</v>
      </c>
      <c r="B5" s="149"/>
      <c r="C5" s="148"/>
      <c r="D5" s="148"/>
      <c r="E5" s="148"/>
      <c r="F5" s="148"/>
      <c r="G5" s="148"/>
      <c r="H5" s="148"/>
      <c r="I5" s="148"/>
      <c r="J5" s="177"/>
      <c r="K5" s="161"/>
      <c r="L5" s="178"/>
      <c r="M5" s="178"/>
    </row>
    <row r="6" spans="1:13" ht="18" customHeight="1">
      <c r="A6" s="5">
        <v>3</v>
      </c>
      <c r="B6" s="149"/>
      <c r="C6" s="148"/>
      <c r="D6" s="148"/>
      <c r="E6" s="148"/>
      <c r="F6" s="148"/>
      <c r="G6" s="148"/>
      <c r="H6" s="148"/>
      <c r="I6" s="148"/>
      <c r="J6" s="177"/>
      <c r="K6" s="161"/>
      <c r="L6" s="178"/>
      <c r="M6" s="178"/>
    </row>
    <row r="7" spans="1:13" ht="18" customHeight="1">
      <c r="A7" s="5">
        <v>4</v>
      </c>
      <c r="B7" s="149"/>
      <c r="C7" s="148"/>
      <c r="D7" s="148"/>
      <c r="E7" s="148"/>
      <c r="F7" s="148"/>
      <c r="G7" s="148"/>
      <c r="H7" s="148"/>
      <c r="I7" s="148"/>
      <c r="J7" s="177"/>
      <c r="K7" s="161"/>
      <c r="L7" s="178"/>
      <c r="M7" s="178"/>
    </row>
    <row r="8" spans="1:13" ht="18" customHeight="1">
      <c r="A8" s="5">
        <v>5</v>
      </c>
      <c r="B8" s="149"/>
      <c r="C8" s="148"/>
      <c r="D8" s="148"/>
      <c r="E8" s="148"/>
      <c r="F8" s="148"/>
      <c r="G8" s="148"/>
      <c r="H8" s="148"/>
      <c r="I8" s="148"/>
      <c r="J8" s="177"/>
      <c r="K8" s="161"/>
      <c r="L8" s="178"/>
      <c r="M8" s="178"/>
    </row>
    <row r="9" spans="1:13" ht="18" customHeight="1">
      <c r="A9" s="5">
        <v>6</v>
      </c>
      <c r="B9" s="149"/>
      <c r="C9" s="148"/>
      <c r="D9" s="148"/>
      <c r="E9" s="148"/>
      <c r="F9" s="148"/>
      <c r="G9" s="148"/>
      <c r="H9" s="148"/>
      <c r="I9" s="148"/>
      <c r="J9" s="177"/>
      <c r="K9" s="161"/>
      <c r="L9" s="178"/>
      <c r="M9" s="178"/>
    </row>
    <row r="10" spans="1:13" ht="18" customHeight="1">
      <c r="A10" s="5">
        <v>7</v>
      </c>
      <c r="B10" s="149"/>
      <c r="C10" s="148"/>
      <c r="D10" s="148"/>
      <c r="E10" s="148"/>
      <c r="F10" s="148"/>
      <c r="G10" s="148"/>
      <c r="H10" s="148"/>
      <c r="I10" s="148"/>
      <c r="J10" s="177"/>
      <c r="K10" s="161"/>
      <c r="L10" s="178"/>
      <c r="M10" s="178"/>
    </row>
    <row r="11" spans="1:13" ht="18" customHeight="1">
      <c r="A11" s="5">
        <v>8</v>
      </c>
      <c r="B11" s="149"/>
      <c r="C11" s="148"/>
      <c r="D11" s="148"/>
      <c r="E11" s="148"/>
      <c r="F11" s="148"/>
      <c r="G11" s="148"/>
      <c r="H11" s="148"/>
      <c r="I11" s="148"/>
      <c r="J11" s="177"/>
      <c r="K11" s="161"/>
      <c r="L11" s="178"/>
      <c r="M11" s="178"/>
    </row>
    <row r="12" spans="1:13" ht="18" customHeight="1">
      <c r="A12" s="5">
        <v>9</v>
      </c>
      <c r="B12" s="149"/>
      <c r="C12" s="148"/>
      <c r="D12" s="148"/>
      <c r="E12" s="148"/>
      <c r="F12" s="148"/>
      <c r="G12" s="148"/>
      <c r="H12" s="148"/>
      <c r="I12" s="148"/>
      <c r="J12" s="177"/>
      <c r="K12" s="161"/>
      <c r="L12" s="178"/>
      <c r="M12" s="178"/>
    </row>
    <row r="13" spans="1:13" s="150" customFormat="1" ht="18" customHeight="1">
      <c r="A13" s="5">
        <v>10</v>
      </c>
      <c r="B13" s="149"/>
      <c r="C13" s="148"/>
      <c r="D13" s="148"/>
      <c r="E13" s="148"/>
      <c r="F13" s="148"/>
      <c r="G13" s="148"/>
      <c r="H13" s="148"/>
      <c r="I13" s="148"/>
      <c r="J13" s="177"/>
      <c r="K13" s="161"/>
      <c r="L13" s="178"/>
      <c r="M13" s="178"/>
    </row>
    <row r="14" spans="1:13" ht="18" customHeight="1">
      <c r="A14" s="5">
        <v>11</v>
      </c>
      <c r="B14" s="149"/>
      <c r="C14" s="148"/>
      <c r="D14" s="148"/>
      <c r="E14" s="148"/>
      <c r="F14" s="148"/>
      <c r="G14" s="148"/>
      <c r="H14" s="148"/>
      <c r="I14" s="148"/>
      <c r="J14" s="177"/>
      <c r="K14" s="161"/>
      <c r="L14" s="178"/>
      <c r="M14" s="178"/>
    </row>
    <row r="15" spans="1:13" ht="18" customHeight="1">
      <c r="A15" s="5">
        <v>12</v>
      </c>
      <c r="B15" s="149"/>
      <c r="C15" s="148"/>
      <c r="D15" s="148"/>
      <c r="E15" s="148"/>
      <c r="F15" s="148"/>
      <c r="G15" s="148"/>
      <c r="H15" s="148"/>
      <c r="I15" s="148"/>
      <c r="J15" s="177"/>
      <c r="K15" s="161"/>
      <c r="L15" s="178"/>
      <c r="M15" s="178"/>
    </row>
    <row r="16" spans="1:13" ht="18" customHeight="1">
      <c r="A16" s="5">
        <v>13</v>
      </c>
      <c r="B16" s="149"/>
      <c r="C16" s="148"/>
      <c r="D16" s="148"/>
      <c r="E16" s="148"/>
      <c r="F16" s="148"/>
      <c r="G16" s="148"/>
      <c r="H16" s="148"/>
      <c r="I16" s="148"/>
      <c r="J16" s="179"/>
      <c r="K16" s="180"/>
      <c r="L16" s="176"/>
      <c r="M16" s="176"/>
    </row>
    <row r="17" spans="1:13" ht="18" customHeight="1">
      <c r="A17" s="5">
        <v>14</v>
      </c>
      <c r="B17" s="149"/>
      <c r="C17" s="148"/>
      <c r="D17" s="148"/>
      <c r="E17" s="148"/>
      <c r="F17" s="148"/>
      <c r="G17" s="148"/>
      <c r="H17" s="148"/>
      <c r="I17" s="148"/>
      <c r="J17" s="154"/>
      <c r="K17" s="4"/>
      <c r="L17" s="153"/>
      <c r="M17" s="153"/>
    </row>
    <row r="18" spans="1:13" ht="18" customHeight="1">
      <c r="A18" s="5">
        <v>15</v>
      </c>
      <c r="B18" s="149"/>
      <c r="C18" s="148"/>
      <c r="D18" s="148"/>
      <c r="E18" s="148"/>
      <c r="F18" s="148"/>
      <c r="G18" s="148"/>
      <c r="H18" s="148"/>
      <c r="I18" s="148"/>
      <c r="J18" s="154"/>
      <c r="K18" s="4"/>
      <c r="L18" s="153"/>
      <c r="M18" s="153"/>
    </row>
    <row r="19" spans="1:13" ht="18" customHeight="1">
      <c r="A19" s="5">
        <v>16</v>
      </c>
      <c r="B19" s="149"/>
      <c r="C19" s="148"/>
      <c r="D19" s="148"/>
      <c r="E19" s="148"/>
      <c r="F19" s="148"/>
      <c r="G19" s="148"/>
      <c r="H19" s="148"/>
      <c r="I19" s="148"/>
      <c r="J19" s="154"/>
      <c r="K19" s="4"/>
      <c r="L19" s="153"/>
      <c r="M19" s="153"/>
    </row>
    <row r="20" spans="1:13" ht="18" customHeight="1">
      <c r="A20" s="5">
        <v>17</v>
      </c>
      <c r="B20" s="149"/>
      <c r="C20" s="148"/>
      <c r="D20" s="148"/>
      <c r="E20" s="148"/>
      <c r="F20" s="148"/>
      <c r="G20" s="148"/>
      <c r="H20" s="148"/>
      <c r="I20" s="148"/>
      <c r="J20" s="154"/>
      <c r="K20" s="4"/>
      <c r="L20" s="153"/>
      <c r="M20" s="153"/>
    </row>
    <row r="21" spans="1:13" ht="18" customHeight="1">
      <c r="A21" s="5">
        <v>18</v>
      </c>
      <c r="B21" s="149"/>
      <c r="C21" s="148"/>
      <c r="D21" s="148"/>
      <c r="E21" s="148"/>
      <c r="F21" s="148"/>
      <c r="G21" s="148"/>
      <c r="H21" s="148"/>
      <c r="I21" s="148"/>
      <c r="J21" s="154"/>
      <c r="K21" s="4"/>
      <c r="L21" s="153"/>
      <c r="M21" s="153"/>
    </row>
    <row r="22" spans="1:13" ht="18" customHeight="1">
      <c r="A22" s="5">
        <v>19</v>
      </c>
      <c r="B22" s="149"/>
      <c r="C22" s="148"/>
      <c r="D22" s="148"/>
      <c r="E22" s="148"/>
      <c r="F22" s="148"/>
      <c r="G22" s="148"/>
      <c r="H22" s="148"/>
      <c r="I22" s="148"/>
      <c r="J22" s="154"/>
      <c r="K22" s="4"/>
      <c r="L22" s="153"/>
      <c r="M22" s="153"/>
    </row>
    <row r="23" spans="1:13" ht="18" customHeight="1">
      <c r="A23" s="5">
        <v>20</v>
      </c>
      <c r="B23" s="149"/>
      <c r="C23" s="148"/>
      <c r="D23" s="148"/>
      <c r="E23" s="148"/>
      <c r="F23" s="148"/>
      <c r="G23" s="148"/>
      <c r="H23" s="148"/>
      <c r="I23" s="148"/>
      <c r="J23" s="154"/>
      <c r="K23" s="4"/>
      <c r="L23" s="153"/>
      <c r="M23" s="153"/>
    </row>
    <row r="24" spans="1:13" ht="18" customHeight="1">
      <c r="A24" s="5">
        <v>21</v>
      </c>
      <c r="B24" s="149"/>
      <c r="C24" s="148"/>
      <c r="D24" s="148"/>
      <c r="E24" s="148"/>
      <c r="F24" s="148"/>
      <c r="G24" s="148"/>
      <c r="H24" s="148"/>
      <c r="I24" s="148"/>
      <c r="J24" s="154"/>
      <c r="K24" s="4"/>
      <c r="L24" s="153"/>
      <c r="M24" s="153"/>
    </row>
    <row r="25" spans="1:13" ht="18" customHeight="1">
      <c r="A25" s="5">
        <v>22</v>
      </c>
      <c r="B25" s="149"/>
      <c r="C25" s="148"/>
      <c r="D25" s="148"/>
      <c r="E25" s="148"/>
      <c r="F25" s="148"/>
      <c r="G25" s="148"/>
      <c r="H25" s="148"/>
      <c r="I25" s="148"/>
      <c r="J25" s="154"/>
      <c r="K25" s="4"/>
      <c r="L25" s="153"/>
      <c r="M25" s="153"/>
    </row>
    <row r="26" spans="1:13" ht="18" customHeight="1">
      <c r="A26" s="5">
        <v>23</v>
      </c>
      <c r="B26" s="149"/>
      <c r="C26" s="148"/>
      <c r="D26" s="148"/>
      <c r="E26" s="148"/>
      <c r="F26" s="148"/>
      <c r="G26" s="148"/>
      <c r="H26" s="148"/>
      <c r="I26" s="148"/>
      <c r="J26" s="154"/>
      <c r="K26" s="4"/>
      <c r="L26" s="153"/>
      <c r="M26" s="153"/>
    </row>
    <row r="27" spans="1:13" ht="18" customHeight="1">
      <c r="A27" s="5">
        <v>24</v>
      </c>
      <c r="B27" s="149"/>
      <c r="C27" s="148"/>
      <c r="D27" s="148"/>
      <c r="E27" s="148"/>
      <c r="F27" s="148"/>
      <c r="G27" s="148"/>
      <c r="H27" s="148"/>
      <c r="I27" s="148"/>
      <c r="J27" s="154"/>
      <c r="K27" s="4"/>
      <c r="L27" s="153"/>
      <c r="M27" s="153"/>
    </row>
    <row r="28" spans="1:13" ht="18" customHeight="1">
      <c r="A28" s="5">
        <v>25</v>
      </c>
      <c r="B28" s="149"/>
      <c r="C28" s="148"/>
      <c r="D28" s="148"/>
      <c r="E28" s="148"/>
      <c r="F28" s="148"/>
      <c r="G28" s="148"/>
      <c r="H28" s="148"/>
      <c r="I28" s="148"/>
      <c r="J28" s="154"/>
      <c r="K28" s="4"/>
      <c r="L28" s="153"/>
      <c r="M28" s="153"/>
    </row>
    <row r="29" spans="1:13" ht="18" customHeight="1">
      <c r="A29" s="5">
        <v>26</v>
      </c>
      <c r="B29" s="149"/>
      <c r="C29" s="148"/>
      <c r="D29" s="148"/>
      <c r="E29" s="148"/>
      <c r="F29" s="148"/>
      <c r="G29" s="148"/>
      <c r="H29" s="148"/>
      <c r="I29" s="148"/>
      <c r="J29" s="154"/>
      <c r="K29" s="4"/>
      <c r="L29" s="153"/>
      <c r="M29" s="153"/>
    </row>
    <row r="30" spans="1:13" ht="18" customHeight="1">
      <c r="A30" s="5">
        <v>27</v>
      </c>
      <c r="B30" s="149"/>
      <c r="C30" s="148"/>
      <c r="D30" s="148"/>
      <c r="E30" s="148"/>
      <c r="F30" s="148"/>
      <c r="G30" s="148"/>
      <c r="H30" s="148"/>
      <c r="I30" s="148"/>
      <c r="J30" s="154"/>
      <c r="K30" s="4"/>
      <c r="L30" s="153"/>
      <c r="M30" s="153"/>
    </row>
    <row r="31" spans="1:13" ht="18" customHeight="1">
      <c r="A31" s="5">
        <v>28</v>
      </c>
      <c r="B31" s="149"/>
      <c r="C31" s="148"/>
      <c r="D31" s="148"/>
      <c r="E31" s="148"/>
      <c r="F31" s="148"/>
      <c r="G31" s="148"/>
      <c r="H31" s="148"/>
      <c r="I31" s="148"/>
      <c r="J31" s="154"/>
      <c r="K31" s="4"/>
      <c r="L31" s="153"/>
      <c r="M31" s="153"/>
    </row>
    <row r="32" spans="1:13" ht="18" customHeight="1">
      <c r="A32" s="5">
        <v>29</v>
      </c>
      <c r="B32" s="149"/>
      <c r="C32" s="148"/>
      <c r="D32" s="148"/>
      <c r="E32" s="148"/>
      <c r="F32" s="148"/>
      <c r="G32" s="148"/>
      <c r="H32" s="148"/>
      <c r="I32" s="148"/>
      <c r="J32" s="154"/>
      <c r="K32" s="4"/>
      <c r="L32" s="153"/>
      <c r="M32" s="153"/>
    </row>
    <row r="33" spans="1:13" ht="18" customHeight="1">
      <c r="A33" s="16"/>
      <c r="B33" s="496"/>
      <c r="C33" s="497"/>
      <c r="D33" s="497"/>
      <c r="E33" s="497"/>
      <c r="F33" s="497"/>
      <c r="G33" s="497"/>
      <c r="H33" s="497"/>
      <c r="I33" s="497"/>
      <c r="J33" s="154"/>
      <c r="K33" s="4"/>
      <c r="L33" s="153"/>
      <c r="M33" s="153"/>
    </row>
    <row r="34" spans="1:13" ht="18" customHeight="1">
      <c r="A34" s="16"/>
      <c r="B34" s="356"/>
      <c r="C34" s="357"/>
      <c r="D34" s="357"/>
      <c r="E34" s="357"/>
      <c r="F34" s="359"/>
      <c r="G34" s="359"/>
      <c r="H34" s="359"/>
      <c r="I34" s="355"/>
      <c r="J34" s="154"/>
      <c r="K34" s="4"/>
      <c r="L34" s="153"/>
      <c r="M34" s="153"/>
    </row>
    <row r="35" spans="1:13" ht="18" customHeight="1">
      <c r="A35" s="16"/>
      <c r="B35" s="358"/>
      <c r="C35" s="359"/>
      <c r="D35" s="359"/>
      <c r="E35" s="359"/>
      <c r="F35" s="359"/>
      <c r="G35" s="359"/>
      <c r="H35" s="359"/>
      <c r="I35" s="355"/>
      <c r="J35" s="154"/>
      <c r="K35" s="4"/>
      <c r="L35" s="153"/>
      <c r="M35" s="153"/>
    </row>
    <row r="36" spans="1:13" ht="18" customHeight="1">
      <c r="A36" s="16"/>
      <c r="B36" s="358"/>
      <c r="C36" s="359"/>
      <c r="D36" s="359"/>
      <c r="E36" s="359"/>
      <c r="F36" s="359"/>
      <c r="G36" s="359"/>
      <c r="H36" s="359"/>
      <c r="I36" s="355"/>
      <c r="J36" s="154"/>
      <c r="K36" s="4"/>
      <c r="L36" s="153"/>
      <c r="M36" s="153"/>
    </row>
    <row r="37" spans="1:13" ht="18" customHeight="1">
      <c r="A37" s="16"/>
      <c r="B37" s="358"/>
      <c r="C37" s="359"/>
      <c r="D37" s="359"/>
      <c r="E37" s="359"/>
      <c r="F37" s="359"/>
      <c r="G37" s="359"/>
      <c r="H37" s="359"/>
      <c r="I37" s="355"/>
      <c r="J37" s="154"/>
      <c r="K37" s="4"/>
      <c r="L37" s="153"/>
      <c r="M37" s="153"/>
    </row>
    <row r="38" spans="1:13" ht="18" customHeight="1">
      <c r="A38" s="16"/>
      <c r="B38" s="358"/>
      <c r="C38" s="359"/>
      <c r="D38" s="359"/>
      <c r="E38" s="359"/>
      <c r="F38" s="359"/>
      <c r="G38" s="359"/>
      <c r="H38" s="359"/>
      <c r="I38" s="355"/>
      <c r="J38" s="154"/>
      <c r="K38" s="4"/>
      <c r="L38" s="153"/>
      <c r="M38" s="153"/>
    </row>
    <row r="39" spans="1:13" ht="18" customHeight="1">
      <c r="A39" s="360"/>
      <c r="B39" s="361"/>
      <c r="C39" s="359"/>
      <c r="D39" s="359"/>
      <c r="E39" s="359"/>
      <c r="F39" s="359"/>
      <c r="G39" s="359"/>
      <c r="H39" s="359"/>
      <c r="I39" s="355"/>
      <c r="J39" s="154"/>
      <c r="K39" s="4"/>
      <c r="L39" s="153"/>
      <c r="M39" s="153"/>
    </row>
    <row r="40" spans="1:13" ht="18" customHeight="1">
      <c r="A40" s="360"/>
      <c r="B40" s="362"/>
      <c r="C40" s="363"/>
      <c r="D40" s="363"/>
      <c r="E40" s="363"/>
      <c r="F40" s="363"/>
      <c r="G40" s="363"/>
      <c r="H40" s="363"/>
      <c r="I40" s="355"/>
      <c r="J40" s="154"/>
      <c r="K40" s="4"/>
      <c r="L40" s="153"/>
      <c r="M40" s="153"/>
    </row>
    <row r="41" spans="1:13" ht="18" customHeight="1">
      <c r="A41" s="360"/>
      <c r="B41" s="362"/>
      <c r="C41" s="363"/>
      <c r="D41" s="363"/>
      <c r="E41" s="363"/>
      <c r="F41" s="363"/>
      <c r="G41" s="363"/>
      <c r="H41" s="363"/>
      <c r="I41" s="355"/>
      <c r="J41" s="154"/>
      <c r="K41" s="4"/>
      <c r="L41" s="153"/>
      <c r="M41" s="153"/>
    </row>
    <row r="42" spans="1:13" ht="18" customHeight="1">
      <c r="B42" s="152"/>
      <c r="C42" s="153"/>
      <c r="D42" s="153"/>
      <c r="E42" s="153"/>
      <c r="F42" s="153"/>
      <c r="G42" s="153"/>
      <c r="H42" s="153"/>
      <c r="I42" s="154"/>
      <c r="J42" s="154"/>
      <c r="K42" s="4"/>
      <c r="L42" s="153"/>
      <c r="M42" s="153"/>
    </row>
    <row r="43" spans="1:13" ht="18" customHeight="1">
      <c r="B43" s="152"/>
      <c r="C43" s="153"/>
      <c r="D43" s="153"/>
      <c r="E43" s="153"/>
      <c r="F43" s="153"/>
      <c r="G43" s="153"/>
      <c r="H43" s="153"/>
      <c r="I43" s="154"/>
      <c r="J43" s="154"/>
      <c r="K43" s="4"/>
      <c r="L43" s="153"/>
      <c r="M43" s="153"/>
    </row>
    <row r="44" spans="1:13" ht="18" customHeight="1">
      <c r="B44" s="152"/>
      <c r="C44" s="153"/>
      <c r="D44" s="153"/>
      <c r="E44" s="153"/>
      <c r="F44" s="153"/>
      <c r="G44" s="153"/>
      <c r="H44" s="153"/>
      <c r="I44" s="154"/>
      <c r="J44" s="154"/>
      <c r="K44" s="4"/>
      <c r="L44" s="153"/>
      <c r="M44" s="153"/>
    </row>
    <row r="45" spans="1:13" ht="18" customHeight="1">
      <c r="B45" s="152"/>
      <c r="C45" s="153"/>
      <c r="D45" s="153"/>
      <c r="E45" s="153"/>
      <c r="F45" s="153"/>
      <c r="G45" s="153"/>
      <c r="H45" s="153"/>
      <c r="I45" s="154"/>
      <c r="J45" s="154"/>
      <c r="K45" s="4"/>
      <c r="L45" s="153"/>
      <c r="M45" s="153"/>
    </row>
    <row r="46" spans="1:13" s="150" customFormat="1" ht="15.75">
      <c r="B46" s="152"/>
      <c r="C46" s="153"/>
      <c r="D46" s="153"/>
      <c r="E46" s="153"/>
      <c r="F46" s="153"/>
      <c r="G46" s="153"/>
      <c r="H46" s="153"/>
      <c r="I46" s="154"/>
      <c r="J46" s="154"/>
      <c r="K46" s="4"/>
      <c r="L46" s="153"/>
      <c r="M46" s="153"/>
    </row>
    <row r="47" spans="1:13" ht="18" customHeight="1">
      <c r="B47" s="152"/>
      <c r="C47" s="153"/>
      <c r="D47" s="153"/>
      <c r="E47" s="153"/>
      <c r="F47" s="153"/>
      <c r="G47" s="153"/>
      <c r="H47" s="153"/>
      <c r="I47" s="154"/>
      <c r="J47" s="154"/>
      <c r="K47" s="4"/>
      <c r="L47" s="153"/>
      <c r="M47" s="153"/>
    </row>
    <row r="48" spans="1:13" ht="18" customHeight="1">
      <c r="B48" s="152"/>
      <c r="C48" s="153"/>
      <c r="D48" s="153"/>
      <c r="E48" s="153"/>
      <c r="F48" s="153"/>
      <c r="G48" s="153"/>
      <c r="H48" s="153"/>
      <c r="I48" s="154"/>
      <c r="J48" s="154"/>
      <c r="K48" s="4"/>
      <c r="L48" s="153"/>
      <c r="M48" s="153"/>
    </row>
    <row r="49" spans="2:13" ht="18" customHeight="1">
      <c r="B49" s="152"/>
      <c r="C49" s="153"/>
      <c r="D49" s="153"/>
      <c r="E49" s="153"/>
      <c r="F49" s="153"/>
      <c r="G49" s="153"/>
      <c r="H49" s="153"/>
      <c r="I49" s="154"/>
      <c r="J49" s="154"/>
      <c r="K49" s="4"/>
      <c r="L49" s="153"/>
      <c r="M49" s="153"/>
    </row>
    <row r="50" spans="2:13" ht="18" customHeight="1">
      <c r="D50" s="155"/>
    </row>
    <row r="51" spans="2:13" ht="18" customHeight="1">
      <c r="D51" s="155"/>
    </row>
    <row r="52" spans="2:13" ht="18" customHeight="1">
      <c r="D52" s="155"/>
    </row>
    <row r="53" spans="2:13" ht="18" customHeight="1">
      <c r="D53" s="155"/>
    </row>
    <row r="54" spans="2:13" ht="18" customHeight="1">
      <c r="D54" s="155"/>
    </row>
    <row r="55" spans="2:13" ht="18" customHeight="1">
      <c r="D55" s="155"/>
    </row>
    <row r="56" spans="2:13" ht="18" customHeight="1">
      <c r="D56" s="155"/>
    </row>
    <row r="57" spans="2:13" ht="18" customHeight="1">
      <c r="D57" s="155"/>
    </row>
    <row r="58" spans="2:13" ht="18" customHeight="1">
      <c r="D58" s="155"/>
    </row>
    <row r="59" spans="2:13" ht="18" customHeight="1">
      <c r="D59" s="155"/>
    </row>
    <row r="60" spans="2:13" ht="18" customHeight="1">
      <c r="D60" s="155"/>
    </row>
    <row r="61" spans="2:13" ht="18" customHeight="1">
      <c r="D61" s="155"/>
    </row>
    <row r="64" spans="2:13" ht="18" customHeight="1">
      <c r="D64" s="156"/>
    </row>
    <row r="68" spans="4:4" ht="18" customHeight="1">
      <c r="D68" s="157"/>
    </row>
    <row r="69" spans="4:4" ht="18" customHeight="1">
      <c r="D69" s="157"/>
    </row>
    <row r="72" spans="4:4" ht="18" customHeight="1">
      <c r="D72" s="157"/>
    </row>
    <row r="85" spans="2:13" s="150" customFormat="1" ht="18" customHeight="1"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</row>
    <row r="118" spans="2:13" s="150" customFormat="1" ht="18" customHeight="1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</row>
    <row r="130" spans="4:4" ht="18" customHeight="1">
      <c r="D130" s="157"/>
    </row>
    <row r="142" spans="4:4" ht="18" customHeight="1">
      <c r="D142" s="157"/>
    </row>
    <row r="150" spans="2:13" s="158" customFormat="1" ht="18" customHeight="1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</row>
    <row r="151" spans="2:13" s="158" customFormat="1" ht="18" customHeight="1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</row>
    <row r="152" spans="2:13" s="158" customFormat="1" ht="18" customHeight="1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</row>
  </sheetData>
  <sheetProtection sheet="1" selectLockedCells="1"/>
  <phoneticPr fontId="63" type="noConversion"/>
  <pageMargins left="0.78740157499999996" right="0.78740157499999996" top="0.984251969" bottom="0.984251969" header="0.4921259845" footer="0.4921259845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19"/>
  <sheetViews>
    <sheetView workbookViewId="0">
      <selection activeCell="E24" sqref="E24"/>
    </sheetView>
  </sheetViews>
  <sheetFormatPr baseColWidth="10" defaultRowHeight="15"/>
  <cols>
    <col min="1" max="1" width="17.85546875" bestFit="1" customWidth="1"/>
    <col min="2" max="2" width="46" bestFit="1" customWidth="1"/>
    <col min="3" max="3" width="5.85546875" bestFit="1" customWidth="1"/>
    <col min="4" max="4" width="34.5703125" bestFit="1" customWidth="1"/>
    <col min="6" max="6" width="98.42578125" bestFit="1" customWidth="1"/>
  </cols>
  <sheetData>
    <row r="1" spans="1:6">
      <c r="A1" s="442" t="s">
        <v>244</v>
      </c>
      <c r="B1" s="440" t="s">
        <v>195</v>
      </c>
      <c r="C1" s="88" t="s">
        <v>246</v>
      </c>
      <c r="D1" s="418" t="s">
        <v>247</v>
      </c>
      <c r="E1" s="446" t="s">
        <v>245</v>
      </c>
      <c r="F1" s="446" t="s">
        <v>248</v>
      </c>
    </row>
    <row r="2" spans="1:6">
      <c r="A2" s="443" t="s">
        <v>135</v>
      </c>
      <c r="B2" s="441" t="s">
        <v>233</v>
      </c>
      <c r="C2" s="382" t="s">
        <v>158</v>
      </c>
      <c r="D2" s="419" t="s">
        <v>184</v>
      </c>
      <c r="E2" s="377" t="s">
        <v>197</v>
      </c>
      <c r="F2" s="306" t="s">
        <v>196</v>
      </c>
    </row>
    <row r="3" spans="1:6">
      <c r="A3" s="443" t="s">
        <v>141</v>
      </c>
      <c r="B3" s="441" t="s">
        <v>234</v>
      </c>
      <c r="C3" s="383" t="s">
        <v>159</v>
      </c>
      <c r="D3" s="420" t="s">
        <v>185</v>
      </c>
      <c r="E3" s="377" t="s">
        <v>199</v>
      </c>
      <c r="F3" s="306" t="s">
        <v>198</v>
      </c>
    </row>
    <row r="4" spans="1:6">
      <c r="A4" s="443" t="s">
        <v>142</v>
      </c>
      <c r="B4" s="441" t="s">
        <v>235</v>
      </c>
      <c r="C4" s="384" t="s">
        <v>160</v>
      </c>
      <c r="D4" s="421" t="s">
        <v>186</v>
      </c>
      <c r="E4" s="377" t="s">
        <v>201</v>
      </c>
      <c r="F4" s="306" t="s">
        <v>200</v>
      </c>
    </row>
    <row r="5" spans="1:6">
      <c r="A5" s="443" t="s">
        <v>143</v>
      </c>
      <c r="B5" s="441" t="s">
        <v>236</v>
      </c>
      <c r="C5" s="385" t="s">
        <v>161</v>
      </c>
      <c r="D5" s="422" t="s">
        <v>187</v>
      </c>
      <c r="E5" s="377" t="s">
        <v>243</v>
      </c>
      <c r="F5" s="306" t="s">
        <v>202</v>
      </c>
    </row>
    <row r="6" spans="1:6">
      <c r="A6" s="443" t="s">
        <v>136</v>
      </c>
      <c r="B6" s="441" t="s">
        <v>237</v>
      </c>
      <c r="C6" s="386" t="s">
        <v>162</v>
      </c>
      <c r="D6" s="423" t="s">
        <v>188</v>
      </c>
      <c r="E6" s="372" t="s">
        <v>208</v>
      </c>
      <c r="F6" s="306" t="s">
        <v>207</v>
      </c>
    </row>
    <row r="7" spans="1:6">
      <c r="A7" s="443" t="s">
        <v>137</v>
      </c>
      <c r="B7" s="441" t="s">
        <v>238</v>
      </c>
      <c r="C7" s="387" t="s">
        <v>163</v>
      </c>
      <c r="D7" s="424" t="s">
        <v>189</v>
      </c>
      <c r="E7" s="372" t="s">
        <v>210</v>
      </c>
      <c r="F7" s="306" t="s">
        <v>209</v>
      </c>
    </row>
    <row r="8" spans="1:6">
      <c r="A8" s="443" t="s">
        <v>138</v>
      </c>
      <c r="B8" s="441" t="s">
        <v>239</v>
      </c>
      <c r="C8" s="388" t="s">
        <v>164</v>
      </c>
      <c r="D8" s="425" t="s">
        <v>190</v>
      </c>
      <c r="E8" s="372" t="s">
        <v>212</v>
      </c>
      <c r="F8" s="306" t="s">
        <v>211</v>
      </c>
    </row>
    <row r="9" spans="1:6">
      <c r="A9" s="444" t="s">
        <v>139</v>
      </c>
      <c r="B9" s="441" t="s">
        <v>240</v>
      </c>
      <c r="C9" s="388" t="s">
        <v>164</v>
      </c>
      <c r="D9" s="425" t="s">
        <v>190</v>
      </c>
      <c r="E9" s="372" t="s">
        <v>214</v>
      </c>
      <c r="F9" s="306" t="s">
        <v>213</v>
      </c>
    </row>
    <row r="10" spans="1:6">
      <c r="A10" s="444" t="s">
        <v>140</v>
      </c>
      <c r="B10" s="441" t="s">
        <v>241</v>
      </c>
      <c r="C10" s="389" t="s">
        <v>165</v>
      </c>
      <c r="D10" s="426" t="s">
        <v>191</v>
      </c>
      <c r="E10" s="372" t="s">
        <v>216</v>
      </c>
      <c r="F10" s="306" t="s">
        <v>215</v>
      </c>
    </row>
    <row r="11" spans="1:6">
      <c r="A11" s="444" t="s">
        <v>144</v>
      </c>
      <c r="B11" s="441" t="s">
        <v>242</v>
      </c>
      <c r="C11" s="390" t="s">
        <v>166</v>
      </c>
      <c r="D11" s="427" t="s">
        <v>192</v>
      </c>
      <c r="E11" s="372" t="s">
        <v>218</v>
      </c>
      <c r="F11" s="306" t="s">
        <v>217</v>
      </c>
    </row>
    <row r="12" spans="1:6">
      <c r="E12" s="127" t="s">
        <v>220</v>
      </c>
      <c r="F12" s="306" t="s">
        <v>219</v>
      </c>
    </row>
    <row r="13" spans="1:6">
      <c r="A13" s="750" t="s">
        <v>256</v>
      </c>
      <c r="B13" s="750"/>
      <c r="C13" s="750"/>
      <c r="D13" s="751"/>
      <c r="E13" s="127" t="s">
        <v>222</v>
      </c>
      <c r="F13" s="306" t="s">
        <v>221</v>
      </c>
    </row>
    <row r="14" spans="1:6">
      <c r="A14" s="750"/>
      <c r="B14" s="750"/>
      <c r="C14" s="750"/>
      <c r="D14" s="751"/>
      <c r="E14" s="374" t="s">
        <v>224</v>
      </c>
      <c r="F14" s="306" t="s">
        <v>223</v>
      </c>
    </row>
    <row r="15" spans="1:6">
      <c r="A15" s="750"/>
      <c r="B15" s="750"/>
      <c r="C15" s="750"/>
      <c r="D15" s="751"/>
      <c r="E15" s="374" t="s">
        <v>226</v>
      </c>
      <c r="F15" s="306" t="s">
        <v>225</v>
      </c>
    </row>
    <row r="16" spans="1:6">
      <c r="A16" s="750"/>
      <c r="B16" s="750"/>
      <c r="C16" s="750"/>
      <c r="D16" s="751"/>
      <c r="E16" s="436" t="s">
        <v>228</v>
      </c>
      <c r="F16" s="306" t="s">
        <v>227</v>
      </c>
    </row>
    <row r="17" spans="5:6">
      <c r="E17" s="436" t="s">
        <v>230</v>
      </c>
      <c r="F17" s="306" t="s">
        <v>229</v>
      </c>
    </row>
    <row r="18" spans="5:6">
      <c r="E18" s="436" t="s">
        <v>232</v>
      </c>
      <c r="F18" s="306" t="s">
        <v>231</v>
      </c>
    </row>
    <row r="19" spans="5:6">
      <c r="E19" s="306" t="s">
        <v>10</v>
      </c>
      <c r="F19" s="306" t="s">
        <v>10</v>
      </c>
    </row>
  </sheetData>
  <mergeCells count="1">
    <mergeCell ref="A13:D16"/>
  </mergeCells>
  <conditionalFormatting sqref="F2">
    <cfRule type="cellIs" dxfId="18" priority="19" operator="equal">
      <formula>0</formula>
    </cfRule>
  </conditionalFormatting>
  <conditionalFormatting sqref="F3">
    <cfRule type="cellIs" dxfId="17" priority="18" operator="equal">
      <formula>0</formula>
    </cfRule>
  </conditionalFormatting>
  <conditionalFormatting sqref="F4">
    <cfRule type="cellIs" dxfId="16" priority="17" operator="equal">
      <formula>0</formula>
    </cfRule>
  </conditionalFormatting>
  <conditionalFormatting sqref="F5">
    <cfRule type="cellIs" dxfId="15" priority="16" operator="equal">
      <formula>0</formula>
    </cfRule>
  </conditionalFormatting>
  <conditionalFormatting sqref="F6">
    <cfRule type="cellIs" dxfId="14" priority="15" operator="equal">
      <formula>0</formula>
    </cfRule>
  </conditionalFormatting>
  <conditionalFormatting sqref="F7">
    <cfRule type="cellIs" dxfId="13" priority="14" operator="equal">
      <formula>0</formula>
    </cfRule>
  </conditionalFormatting>
  <conditionalFormatting sqref="F8">
    <cfRule type="cellIs" dxfId="12" priority="13" operator="equal">
      <formula>0</formula>
    </cfRule>
  </conditionalFormatting>
  <conditionalFormatting sqref="F9">
    <cfRule type="cellIs" dxfId="11" priority="12" operator="equal">
      <formula>0</formula>
    </cfRule>
  </conditionalFormatting>
  <conditionalFormatting sqref="F10">
    <cfRule type="cellIs" dxfId="10" priority="11" operator="equal">
      <formula>0</formula>
    </cfRule>
  </conditionalFormatting>
  <conditionalFormatting sqref="F11">
    <cfRule type="cellIs" dxfId="9" priority="10" operator="equal">
      <formula>0</formula>
    </cfRule>
  </conditionalFormatting>
  <conditionalFormatting sqref="F12">
    <cfRule type="cellIs" dxfId="8" priority="9" operator="equal">
      <formula>0</formula>
    </cfRule>
  </conditionalFormatting>
  <conditionalFormatting sqref="F13">
    <cfRule type="cellIs" dxfId="7" priority="8" operator="equal">
      <formula>0</formula>
    </cfRule>
  </conditionalFormatting>
  <conditionalFormatting sqref="F14">
    <cfRule type="cellIs" dxfId="6" priority="7" operator="equal">
      <formula>0</formula>
    </cfRule>
  </conditionalFormatting>
  <conditionalFormatting sqref="F15">
    <cfRule type="cellIs" dxfId="5" priority="6" operator="equal">
      <formula>0</formula>
    </cfRule>
  </conditionalFormatting>
  <conditionalFormatting sqref="F16">
    <cfRule type="cellIs" dxfId="4" priority="5" operator="equal">
      <formula>0</formula>
    </cfRule>
  </conditionalFormatting>
  <conditionalFormatting sqref="F17">
    <cfRule type="cellIs" dxfId="3" priority="4" operator="equal">
      <formula>0</formula>
    </cfRule>
  </conditionalFormatting>
  <conditionalFormatting sqref="F18">
    <cfRule type="cellIs" dxfId="2" priority="3" operator="equal">
      <formula>0</formula>
    </cfRule>
  </conditionalFormatting>
  <conditionalFormatting sqref="E19">
    <cfRule type="cellIs" dxfId="1" priority="2" operator="equal">
      <formula>0</formula>
    </cfRule>
  </conditionalFormatting>
  <conditionalFormatting sqref="F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Tâches travaillées</vt:lpstr>
      <vt:lpstr>Compétences évaluées</vt:lpstr>
      <vt:lpstr>Relation tâches &amp; compétences</vt:lpstr>
      <vt:lpstr>Donnees Gen.</vt:lpstr>
      <vt:lpstr>Eleves</vt:lpstr>
      <vt:lpstr>Professeurs</vt:lpstr>
      <vt:lpstr>Tuteurs</vt:lpstr>
      <vt:lpstr>Donnees rap</vt:lpstr>
      <vt:lpstr>'Compétences évaluées'!Zone_d_impression</vt:lpstr>
      <vt:lpstr>'Tâches travaillées'!Zone_d_impression</vt:lpstr>
    </vt:vector>
  </TitlesOfParts>
  <Manager>Thierry GÉRARD - 06 73 94 68 06</Manager>
  <Company>MEN - Académie de Rennes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E? - BMA Volume</dc:title>
  <dc:subject>Grille nationale d'évaluation</dc:subject>
  <dc:creator>Thierry GÉRARD - IEN-ET Design &amp; Métiers d'art</dc:creator>
  <cp:keywords/>
  <dc:description>La présente grille ne doit pas être imprimée.
À l’issue de la session d’examen, cette grille sera conservée pendant un an par le centre d’examen.</dc:description>
  <cp:lastModifiedBy>Jean-Francois</cp:lastModifiedBy>
  <cp:lastPrinted>2021-05-03T11:29:48Z</cp:lastPrinted>
  <dcterms:created xsi:type="dcterms:W3CDTF">2018-05-14T20:58:45Z</dcterms:created>
  <dcterms:modified xsi:type="dcterms:W3CDTF">2021-12-14T09:02:36Z</dcterms:modified>
  <cp:category/>
</cp:coreProperties>
</file>