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20" yWindow="-12" windowWidth="11556" windowHeight="9684" activeTab="1"/>
  </bookViews>
  <sheets>
    <sheet name="Estimation" sheetId="6" r:id="rId1"/>
    <sheet name="Avant-métré" sheetId="5" r:id="rId2"/>
  </sheets>
  <definedNames>
    <definedName name="_xlnm.Print_Titles" localSheetId="1">'Avant-métré'!$1:$5</definedName>
    <definedName name="_xlnm.Print_Titles" localSheetId="0">Estimation!$1:$7</definedName>
    <definedName name="_xlnm.Print_Area" localSheetId="0">Estimation!$A$1:$F$54</definedName>
  </definedNames>
  <calcPr calcId="125725"/>
</workbook>
</file>

<file path=xl/calcChain.xml><?xml version="1.0" encoding="utf-8"?>
<calcChain xmlns="http://schemas.openxmlformats.org/spreadsheetml/2006/main">
  <c r="H124" i="5"/>
  <c r="G123"/>
  <c r="G122"/>
  <c r="G116"/>
  <c r="F115"/>
  <c r="G115" s="1"/>
  <c r="K84"/>
  <c r="K80"/>
  <c r="G59"/>
  <c r="G58"/>
  <c r="G57"/>
  <c r="D91"/>
  <c r="G76"/>
  <c r="G66"/>
  <c r="G68"/>
  <c r="G41"/>
  <c r="G42"/>
  <c r="G43"/>
  <c r="G44"/>
  <c r="G45"/>
  <c r="G46"/>
  <c r="G47"/>
  <c r="G48"/>
  <c r="G49"/>
  <c r="G50"/>
  <c r="G51"/>
  <c r="G40"/>
  <c r="D37"/>
  <c r="K37" s="1"/>
  <c r="K11"/>
  <c r="F18" i="6"/>
  <c r="F16"/>
  <c r="F30"/>
  <c r="F28"/>
  <c r="F36"/>
  <c r="F32"/>
  <c r="F50"/>
  <c r="F46"/>
  <c r="F44"/>
  <c r="F42"/>
  <c r="F38"/>
  <c r="F34"/>
  <c r="F24"/>
  <c r="F22"/>
  <c r="F12"/>
  <c r="F10"/>
  <c r="G119" i="5"/>
  <c r="G118"/>
  <c r="K108"/>
  <c r="D102"/>
  <c r="D103"/>
  <c r="D104"/>
  <c r="D101"/>
  <c r="D89"/>
  <c r="D90"/>
  <c r="D88"/>
  <c r="G69"/>
  <c r="G67"/>
  <c r="D16"/>
  <c r="D15"/>
  <c r="H119" l="1"/>
  <c r="K124" s="1"/>
  <c r="K97"/>
  <c r="D105"/>
  <c r="K105" s="1"/>
  <c r="H60"/>
  <c r="H62" s="1"/>
  <c r="K62" s="1"/>
  <c r="D92"/>
  <c r="K92" s="1"/>
  <c r="K51"/>
  <c r="F52" i="6"/>
  <c r="F53" s="1"/>
  <c r="F54" s="1"/>
  <c r="K76" i="5"/>
  <c r="H70"/>
  <c r="H72" s="1"/>
  <c r="K72" s="1"/>
  <c r="D17"/>
  <c r="G18" s="1"/>
  <c r="K18" s="1"/>
  <c r="J1"/>
</calcChain>
</file>

<file path=xl/sharedStrings.xml><?xml version="1.0" encoding="utf-8"?>
<sst xmlns="http://schemas.openxmlformats.org/spreadsheetml/2006/main" count="158" uniqueCount="82">
  <si>
    <t>Désignation des ouvrages</t>
  </si>
  <si>
    <t>U</t>
  </si>
  <si>
    <t>Quantité</t>
  </si>
  <si>
    <t>Prix unitaire</t>
  </si>
  <si>
    <t>Rep.</t>
  </si>
  <si>
    <t>Montant Total Hors Taxes</t>
  </si>
  <si>
    <t>Montant Total T.T.C.</t>
  </si>
  <si>
    <t>Total HT</t>
  </si>
  <si>
    <t>Minute de métré</t>
  </si>
  <si>
    <t>REP.</t>
  </si>
  <si>
    <t>DESIGNATION DES OUVRAGES</t>
  </si>
  <si>
    <t>QUANTITE</t>
  </si>
  <si>
    <t>Fois</t>
  </si>
  <si>
    <t>Long.</t>
  </si>
  <si>
    <t>Larg.</t>
  </si>
  <si>
    <t>haut./ép.</t>
  </si>
  <si>
    <t>Tot.part</t>
  </si>
  <si>
    <t>T.V.A. 20 %</t>
  </si>
  <si>
    <t xml:space="preserve">Lot n° 2 : Charpente - Couverture - Bardage </t>
  </si>
  <si>
    <t>Charpente en fermettes industrialisées</t>
  </si>
  <si>
    <t>m²</t>
  </si>
  <si>
    <t>1.1</t>
  </si>
  <si>
    <t>1.2</t>
  </si>
  <si>
    <t>m³</t>
  </si>
  <si>
    <t>2.1</t>
  </si>
  <si>
    <t>2.2</t>
  </si>
  <si>
    <t>ml</t>
  </si>
  <si>
    <t>5.1</t>
  </si>
  <si>
    <t>Rives latérales avec tuiles à rabat</t>
  </si>
  <si>
    <t>5.2</t>
  </si>
  <si>
    <t>5.3</t>
  </si>
  <si>
    <t>Zinguerie</t>
  </si>
  <si>
    <t>Dauphins en fonte hauteur 1 mètre</t>
  </si>
  <si>
    <t>u</t>
  </si>
  <si>
    <t>6.1</t>
  </si>
  <si>
    <t>Bardage bois</t>
  </si>
  <si>
    <t>Rives et habillages d'avant-toit</t>
  </si>
  <si>
    <t>3.1</t>
  </si>
  <si>
    <t>3.2</t>
  </si>
  <si>
    <t>4.1</t>
  </si>
  <si>
    <t>4.2</t>
  </si>
  <si>
    <t>4.3</t>
  </si>
  <si>
    <t>Surface en projection horizontale</t>
  </si>
  <si>
    <t>Surface en vraie grandeur</t>
  </si>
  <si>
    <t>4.4</t>
  </si>
  <si>
    <t>Reprise linéaire de l'article 3.1</t>
  </si>
  <si>
    <t>Descentes en zinc diam. 100 mm</t>
  </si>
  <si>
    <t>A déduire baies</t>
  </si>
  <si>
    <t>Estimation APD</t>
  </si>
  <si>
    <t>Charpente traditionelle sur préau</t>
  </si>
  <si>
    <t>Gouttières demi-rondes en zinc de 33</t>
  </si>
  <si>
    <t>Tuiles PV10 Huguenot sur liteaux en sapin traité classe 2 dim. 30x40</t>
  </si>
  <si>
    <t>Chevrons en sapin traité classe 2 dim. 80x110</t>
  </si>
  <si>
    <t>4.5</t>
  </si>
  <si>
    <t>4.6</t>
  </si>
  <si>
    <t>Etabli le 6 novembre 2014 par Prénom NOM</t>
  </si>
  <si>
    <t>Charpente en fermettes industrialisées sur bâtiment principal (hors préau)</t>
  </si>
  <si>
    <t>Ecran de sous toiture et contre-lattes en sapin traité classe 2 dim. 30x40</t>
  </si>
  <si>
    <t>Faîtage à sec en tuiles demi-rondes compris lisse de réhausse et cloisoir ventilé</t>
  </si>
  <si>
    <t>Arêtier à sec en tuile demi-ronde compris lisse de réhausse et cloisoir ventilé</t>
  </si>
  <si>
    <t>Noue en zinc façonnée</t>
  </si>
  <si>
    <t>Couverture en tuiles PV10 Huguenot</t>
  </si>
  <si>
    <t>Habillage des avant-toits avec voliges mi-bois rabotées en sapin classe 2 dim. 16x200</t>
  </si>
  <si>
    <t>Planche de rive en pin traité classe 3 dim. 27x210</t>
  </si>
  <si>
    <t>Bardage en sapin laqué posé sur tasseaux en bois</t>
  </si>
  <si>
    <t>Charpente traditionnelle sur préau</t>
  </si>
  <si>
    <t>ens</t>
  </si>
  <si>
    <t>Sas</t>
  </si>
  <si>
    <t>Réserve</t>
  </si>
  <si>
    <t>Fermettes industrialisées en sapin traité classe 2</t>
  </si>
  <si>
    <t xml:space="preserve">Charpente assemblée en sapin traité classe 2 </t>
  </si>
  <si>
    <t>Charpente non assemblée en sapin traité classe 2</t>
  </si>
  <si>
    <t>Charpente assemblée en sapin traité classe 2 (fermes, arbalétriers, arêtier, noues)</t>
  </si>
  <si>
    <t>Charpente non assemblée en sapin traité classe 2 (pannes, chevrons)</t>
  </si>
  <si>
    <t>rampant (VG)</t>
  </si>
  <si>
    <t>Construction d'une école à Aubarède (65)</t>
  </si>
  <si>
    <t>Coefficient de pente (30%) :</t>
  </si>
  <si>
    <t>Valeurs relevées en vraies grandeurs (VG) sur le plan de toitrue</t>
  </si>
  <si>
    <t>Du niveau du sol (-0,10) jusqu'au au niveau de l'égout (variable) - 1 mètre de dauphin</t>
  </si>
  <si>
    <t>trapèze (B= 3,52 b=2,95)</t>
  </si>
  <si>
    <t>Mur préau</t>
  </si>
  <si>
    <t>Valeurs relevées en vraies grandeurs sur la coupe AA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</si>
</sst>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i/>
      <sz val="6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top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1" fillId="0" borderId="0" xfId="1"/>
    <xf numFmtId="0" fontId="2" fillId="0" borderId="3" xfId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top"/>
    </xf>
    <xf numFmtId="14" fontId="6" fillId="0" borderId="0" xfId="0" quotePrefix="1" applyNumberFormat="1" applyFont="1" applyAlignment="1">
      <alignment horizontal="left"/>
    </xf>
    <xf numFmtId="0" fontId="6" fillId="0" borderId="1" xfId="0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/>
    <xf numFmtId="0" fontId="2" fillId="0" borderId="8" xfId="1" applyFont="1" applyBorder="1" applyAlignment="1">
      <alignment horizontal="center"/>
    </xf>
    <xf numFmtId="0" fontId="2" fillId="0" borderId="9" xfId="1" applyFont="1" applyBorder="1"/>
    <xf numFmtId="2" fontId="2" fillId="0" borderId="10" xfId="1" applyNumberFormat="1" applyFont="1" applyBorder="1" applyAlignment="1">
      <alignment horizontal="center"/>
    </xf>
    <xf numFmtId="2" fontId="2" fillId="0" borderId="11" xfId="1" applyNumberFormat="1" applyFont="1" applyBorder="1"/>
    <xf numFmtId="0" fontId="6" fillId="0" borderId="4" xfId="0" applyFont="1" applyBorder="1" applyAlignment="1">
      <alignment horizontal="center"/>
    </xf>
    <xf numFmtId="4" fontId="6" fillId="0" borderId="1" xfId="0" applyNumberFormat="1" applyFont="1" applyBorder="1" applyAlignment="1"/>
    <xf numFmtId="4" fontId="6" fillId="0" borderId="4" xfId="0" applyNumberFormat="1" applyFont="1" applyBorder="1" applyAlignment="1"/>
    <xf numFmtId="0" fontId="3" fillId="0" borderId="8" xfId="1" applyFont="1" applyBorder="1" applyAlignment="1">
      <alignment horizont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9" xfId="1" applyFont="1" applyBorder="1"/>
    <xf numFmtId="4" fontId="3" fillId="0" borderId="8" xfId="1" applyNumberFormat="1" applyFont="1" applyBorder="1" applyAlignment="1"/>
    <xf numFmtId="4" fontId="3" fillId="0" borderId="9" xfId="1" applyNumberFormat="1" applyFont="1" applyBorder="1" applyAlignment="1"/>
    <xf numFmtId="4" fontId="1" fillId="0" borderId="0" xfId="1" applyNumberFormat="1" applyAlignment="1"/>
    <xf numFmtId="4" fontId="3" fillId="0" borderId="12" xfId="1" applyNumberFormat="1" applyFont="1" applyBorder="1" applyAlignment="1"/>
    <xf numFmtId="4" fontId="3" fillId="0" borderId="13" xfId="1" applyNumberFormat="1" applyFont="1" applyBorder="1" applyAlignment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0" fontId="4" fillId="0" borderId="16" xfId="1" applyFont="1" applyBorder="1" applyAlignment="1">
      <alignment horizontal="left" vertical="center"/>
    </xf>
    <xf numFmtId="0" fontId="3" fillId="0" borderId="6" xfId="1" applyFont="1" applyBorder="1" applyAlignment="1">
      <alignment horizont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6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3" fontId="3" fillId="0" borderId="16" xfId="1" applyNumberFormat="1" applyFont="1" applyBorder="1" applyAlignment="1"/>
    <xf numFmtId="4" fontId="3" fillId="0" borderId="16" xfId="1" applyNumberFormat="1" applyFont="1" applyBorder="1" applyAlignment="1"/>
    <xf numFmtId="4" fontId="5" fillId="0" borderId="16" xfId="1" applyNumberFormat="1" applyFont="1" applyBorder="1" applyAlignment="1"/>
    <xf numFmtId="2" fontId="3" fillId="0" borderId="10" xfId="1" applyNumberFormat="1" applyFont="1" applyBorder="1" applyAlignment="1">
      <alignment horizontal="center"/>
    </xf>
    <xf numFmtId="1" fontId="3" fillId="0" borderId="22" xfId="1" applyNumberFormat="1" applyFont="1" applyBorder="1"/>
    <xf numFmtId="2" fontId="3" fillId="0" borderId="23" xfId="1" applyNumberFormat="1" applyFont="1" applyBorder="1"/>
    <xf numFmtId="2" fontId="3" fillId="0" borderId="24" xfId="1" applyNumberFormat="1" applyFont="1" applyBorder="1"/>
    <xf numFmtId="2" fontId="3" fillId="0" borderId="25" xfId="1" applyNumberFormat="1" applyFont="1" applyBorder="1"/>
    <xf numFmtId="2" fontId="3" fillId="0" borderId="26" xfId="1" applyNumberFormat="1" applyFont="1" applyBorder="1"/>
    <xf numFmtId="4" fontId="2" fillId="0" borderId="8" xfId="1" applyNumberFormat="1" applyFont="1" applyBorder="1" applyAlignment="1">
      <alignment horizontal="center"/>
    </xf>
    <xf numFmtId="4" fontId="2" fillId="0" borderId="9" xfId="1" applyNumberFormat="1" applyFont="1" applyBorder="1" applyAlignment="1"/>
    <xf numFmtId="3" fontId="2" fillId="0" borderId="8" xfId="1" applyNumberFormat="1" applyFont="1" applyBorder="1" applyAlignment="1">
      <alignment horizontal="center"/>
    </xf>
    <xf numFmtId="4" fontId="2" fillId="0" borderId="16" xfId="1" applyNumberFormat="1" applyFont="1" applyBorder="1" applyAlignment="1"/>
    <xf numFmtId="0" fontId="9" fillId="0" borderId="0" xfId="0" applyFont="1" applyAlignment="1"/>
    <xf numFmtId="0" fontId="8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Alignment="1"/>
    <xf numFmtId="4" fontId="7" fillId="0" borderId="0" xfId="0" applyNumberFormat="1" applyFont="1" applyAlignment="1"/>
    <xf numFmtId="4" fontId="6" fillId="0" borderId="0" xfId="0" applyNumberFormat="1" applyFont="1" applyAlignment="1"/>
    <xf numFmtId="0" fontId="7" fillId="0" borderId="1" xfId="0" applyFont="1" applyBorder="1" applyAlignment="1">
      <alignment horizontal="center" vertical="top"/>
    </xf>
    <xf numFmtId="3" fontId="2" fillId="0" borderId="16" xfId="1" applyNumberFormat="1" applyFont="1" applyBorder="1" applyAlignment="1"/>
    <xf numFmtId="164" fontId="3" fillId="0" borderId="14" xfId="1" applyNumberFormat="1" applyFont="1" applyBorder="1" applyAlignment="1"/>
    <xf numFmtId="164" fontId="2" fillId="0" borderId="9" xfId="1" applyNumberFormat="1" applyFont="1" applyBorder="1" applyAlignment="1"/>
    <xf numFmtId="4" fontId="3" fillId="0" borderId="8" xfId="1" applyNumberFormat="1" applyFont="1" applyBorder="1" applyAlignment="1">
      <alignment horizontal="center"/>
    </xf>
    <xf numFmtId="4" fontId="11" fillId="0" borderId="16" xfId="1" applyNumberFormat="1" applyFont="1" applyBorder="1" applyAlignment="1"/>
    <xf numFmtId="3" fontId="2" fillId="0" borderId="9" xfId="1" applyNumberFormat="1" applyFont="1" applyBorder="1" applyAlignment="1"/>
    <xf numFmtId="164" fontId="6" fillId="0" borderId="1" xfId="0" applyNumberFormat="1" applyFont="1" applyBorder="1" applyAlignment="1"/>
    <xf numFmtId="3" fontId="6" fillId="0" borderId="1" xfId="0" applyNumberFormat="1" applyFont="1" applyBorder="1" applyAlignment="1"/>
    <xf numFmtId="0" fontId="6" fillId="0" borderId="1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" fontId="11" fillId="0" borderId="12" xfId="1" applyNumberFormat="1" applyFont="1" applyBorder="1" applyAlignment="1">
      <alignment horizontal="right"/>
    </xf>
    <xf numFmtId="4" fontId="12" fillId="0" borderId="12" xfId="1" applyNumberFormat="1" applyFont="1" applyBorder="1" applyAlignment="1">
      <alignment horizontal="right"/>
    </xf>
    <xf numFmtId="3" fontId="11" fillId="0" borderId="16" xfId="1" applyNumberFormat="1" applyFont="1" applyBorder="1" applyAlignment="1"/>
    <xf numFmtId="0" fontId="2" fillId="0" borderId="27" xfId="1" applyFont="1" applyBorder="1" applyAlignment="1">
      <alignment horizontal="center" vertical="center"/>
    </xf>
    <xf numFmtId="14" fontId="2" fillId="0" borderId="27" xfId="1" applyNumberFormat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4" fontId="13" fillId="0" borderId="12" xfId="1" applyNumberFormat="1" applyFont="1" applyBorder="1" applyAlignment="1"/>
    <xf numFmtId="164" fontId="11" fillId="0" borderId="12" xfId="1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opLeftCell="A28" zoomScale="115" zoomScaleNormal="115" workbookViewId="0">
      <selection activeCell="D35" sqref="D35"/>
    </sheetView>
  </sheetViews>
  <sheetFormatPr baseColWidth="10" defaultRowHeight="13.8"/>
  <cols>
    <col min="1" max="1" width="5.44140625" style="58" customWidth="1"/>
    <col min="2" max="2" width="43.21875" style="58" customWidth="1"/>
    <col min="3" max="3" width="5.44140625" style="58" customWidth="1"/>
    <col min="4" max="4" width="10.6640625" style="58" customWidth="1"/>
    <col min="5" max="5" width="12.77734375" style="58" customWidth="1"/>
    <col min="6" max="6" width="13.77734375" style="58" customWidth="1"/>
    <col min="7" max="16384" width="11.5546875" style="58"/>
  </cols>
  <sheetData>
    <row r="1" spans="1:6">
      <c r="A1" s="59" t="s">
        <v>75</v>
      </c>
      <c r="E1" s="1"/>
      <c r="F1" s="8"/>
    </row>
    <row r="2" spans="1:6" ht="3.6" customHeight="1">
      <c r="A2" s="59"/>
    </row>
    <row r="3" spans="1:6" ht="24.6">
      <c r="A3" s="56" t="s">
        <v>48</v>
      </c>
    </row>
    <row r="4" spans="1:6" ht="17.399999999999999">
      <c r="A4" s="57" t="s">
        <v>18</v>
      </c>
      <c r="E4" s="1"/>
      <c r="F4" s="8"/>
    </row>
    <row r="5" spans="1:6" ht="8.1" customHeight="1"/>
    <row r="6" spans="1:6" ht="20.100000000000001" customHeight="1">
      <c r="A6" s="4" t="s">
        <v>4</v>
      </c>
      <c r="B6" s="4" t="s">
        <v>0</v>
      </c>
      <c r="C6" s="4" t="s">
        <v>1</v>
      </c>
      <c r="D6" s="4" t="s">
        <v>2</v>
      </c>
      <c r="E6" s="4" t="s">
        <v>3</v>
      </c>
      <c r="F6" s="4" t="s">
        <v>7</v>
      </c>
    </row>
    <row r="7" spans="1:6" ht="10.050000000000001" customHeight="1">
      <c r="A7" s="2"/>
      <c r="B7" s="72"/>
      <c r="C7" s="9"/>
      <c r="D7" s="18"/>
      <c r="E7" s="18"/>
      <c r="F7" s="18"/>
    </row>
    <row r="8" spans="1:6" ht="27.6">
      <c r="A8" s="63">
        <v>1</v>
      </c>
      <c r="B8" s="74" t="s">
        <v>56</v>
      </c>
      <c r="C8" s="9"/>
      <c r="D8" s="18"/>
      <c r="E8" s="18"/>
      <c r="F8" s="18"/>
    </row>
    <row r="9" spans="1:6" ht="6" customHeight="1">
      <c r="A9" s="2"/>
      <c r="B9" s="75"/>
      <c r="C9" s="9"/>
      <c r="D9" s="18"/>
      <c r="E9" s="18"/>
      <c r="F9" s="18"/>
    </row>
    <row r="10" spans="1:6" ht="16.8" customHeight="1">
      <c r="A10" s="2" t="s">
        <v>21</v>
      </c>
      <c r="B10" s="75" t="s">
        <v>69</v>
      </c>
      <c r="C10" s="9" t="s">
        <v>20</v>
      </c>
      <c r="D10" s="18">
        <v>212.78</v>
      </c>
      <c r="E10" s="18">
        <v>60</v>
      </c>
      <c r="F10" s="18">
        <f>ROUND(D10*E10,2)</f>
        <v>12766.8</v>
      </c>
    </row>
    <row r="11" spans="1:6" ht="6" customHeight="1">
      <c r="A11" s="2"/>
      <c r="B11" s="75"/>
      <c r="C11" s="9"/>
      <c r="D11" s="18"/>
      <c r="E11" s="18"/>
      <c r="F11" s="18"/>
    </row>
    <row r="12" spans="1:6">
      <c r="A12" s="2" t="s">
        <v>22</v>
      </c>
      <c r="B12" s="75" t="s">
        <v>52</v>
      </c>
      <c r="C12" s="9" t="s">
        <v>23</v>
      </c>
      <c r="D12" s="70">
        <v>0.58599999999999997</v>
      </c>
      <c r="E12" s="18">
        <v>1200</v>
      </c>
      <c r="F12" s="18">
        <f>ROUND(D12*E12,2)</f>
        <v>703.2</v>
      </c>
    </row>
    <row r="13" spans="1:6" ht="12.45" customHeight="1">
      <c r="A13" s="2"/>
      <c r="B13" s="75"/>
      <c r="C13" s="9"/>
      <c r="D13" s="18"/>
      <c r="E13" s="18"/>
      <c r="F13" s="18"/>
    </row>
    <row r="14" spans="1:6" ht="15" customHeight="1">
      <c r="A14" s="63">
        <v>2</v>
      </c>
      <c r="B14" s="74" t="s">
        <v>65</v>
      </c>
      <c r="C14" s="9"/>
      <c r="D14" s="18"/>
      <c r="E14" s="18"/>
      <c r="F14" s="18"/>
    </row>
    <row r="15" spans="1:6" ht="6" customHeight="1">
      <c r="A15" s="2"/>
      <c r="B15" s="75"/>
      <c r="C15" s="9"/>
      <c r="D15" s="18"/>
      <c r="E15" s="18"/>
      <c r="F15" s="18"/>
    </row>
    <row r="16" spans="1:6" ht="27.6">
      <c r="A16" s="2" t="s">
        <v>24</v>
      </c>
      <c r="B16" s="75" t="s">
        <v>72</v>
      </c>
      <c r="C16" s="9" t="s">
        <v>66</v>
      </c>
      <c r="D16" s="71">
        <v>1</v>
      </c>
      <c r="E16" s="18">
        <v>6950</v>
      </c>
      <c r="F16" s="18">
        <f>ROUND(D16*E16,2)</f>
        <v>6950</v>
      </c>
    </row>
    <row r="17" spans="1:6" ht="6" customHeight="1">
      <c r="A17" s="2"/>
      <c r="B17" s="75"/>
      <c r="C17" s="9"/>
      <c r="D17" s="71"/>
      <c r="E17" s="18"/>
      <c r="F17" s="18"/>
    </row>
    <row r="18" spans="1:6" ht="27.6">
      <c r="A18" s="2" t="s">
        <v>25</v>
      </c>
      <c r="B18" s="75" t="s">
        <v>73</v>
      </c>
      <c r="C18" s="9" t="s">
        <v>66</v>
      </c>
      <c r="D18" s="71">
        <v>1</v>
      </c>
      <c r="E18" s="18">
        <v>1750</v>
      </c>
      <c r="F18" s="18">
        <f>ROUND(D18*E18,2)</f>
        <v>1750</v>
      </c>
    </row>
    <row r="19" spans="1:6" ht="12.45" customHeight="1">
      <c r="A19" s="2"/>
      <c r="B19" s="75"/>
      <c r="C19" s="9"/>
      <c r="D19" s="18"/>
      <c r="E19" s="18"/>
      <c r="F19" s="18"/>
    </row>
    <row r="20" spans="1:6" ht="15" customHeight="1">
      <c r="A20" s="63">
        <v>3</v>
      </c>
      <c r="B20" s="74" t="s">
        <v>36</v>
      </c>
      <c r="C20" s="9"/>
      <c r="D20" s="18"/>
      <c r="E20" s="18"/>
      <c r="F20" s="18"/>
    </row>
    <row r="21" spans="1:6" ht="6" customHeight="1">
      <c r="A21" s="2"/>
      <c r="B21" s="75"/>
      <c r="C21" s="9"/>
      <c r="D21" s="18"/>
      <c r="E21" s="18"/>
      <c r="F21" s="18"/>
    </row>
    <row r="22" spans="1:6" ht="27.6">
      <c r="A22" s="2" t="s">
        <v>37</v>
      </c>
      <c r="B22" s="75" t="s">
        <v>63</v>
      </c>
      <c r="C22" s="9" t="s">
        <v>26</v>
      </c>
      <c r="D22" s="18">
        <v>63.04</v>
      </c>
      <c r="E22" s="18">
        <v>14</v>
      </c>
      <c r="F22" s="18">
        <f>ROUND(D22*E22,2)</f>
        <v>882.56</v>
      </c>
    </row>
    <row r="23" spans="1:6" ht="6" customHeight="1">
      <c r="A23" s="2"/>
      <c r="B23" s="75"/>
      <c r="C23" s="9"/>
      <c r="D23" s="18"/>
      <c r="E23" s="18"/>
      <c r="F23" s="18"/>
    </row>
    <row r="24" spans="1:6" ht="27.6">
      <c r="A24" s="2" t="s">
        <v>38</v>
      </c>
      <c r="B24" s="75" t="s">
        <v>62</v>
      </c>
      <c r="C24" s="9" t="s">
        <v>20</v>
      </c>
      <c r="D24" s="18">
        <v>40.72</v>
      </c>
      <c r="E24" s="18">
        <v>35</v>
      </c>
      <c r="F24" s="18">
        <f>ROUND(D24*E24,2)</f>
        <v>1425.2</v>
      </c>
    </row>
    <row r="25" spans="1:6" ht="12.45" customHeight="1">
      <c r="A25" s="2"/>
      <c r="B25" s="75"/>
      <c r="C25" s="9"/>
      <c r="D25" s="18"/>
      <c r="E25" s="18"/>
      <c r="F25" s="18"/>
    </row>
    <row r="26" spans="1:6" ht="15" customHeight="1">
      <c r="A26" s="63">
        <v>4</v>
      </c>
      <c r="B26" s="74" t="s">
        <v>61</v>
      </c>
      <c r="C26" s="9"/>
      <c r="D26" s="18"/>
      <c r="E26" s="18"/>
      <c r="F26" s="18"/>
    </row>
    <row r="27" spans="1:6" ht="6" customHeight="1">
      <c r="A27" s="2"/>
      <c r="B27" s="75"/>
      <c r="C27" s="9"/>
      <c r="D27" s="18"/>
      <c r="E27" s="18"/>
      <c r="F27" s="18"/>
    </row>
    <row r="28" spans="1:6" ht="27.6">
      <c r="A28" s="2" t="s">
        <v>39</v>
      </c>
      <c r="B28" s="75" t="s">
        <v>57</v>
      </c>
      <c r="C28" s="9" t="s">
        <v>20</v>
      </c>
      <c r="D28" s="18">
        <v>247.64</v>
      </c>
      <c r="E28" s="18">
        <v>8</v>
      </c>
      <c r="F28" s="18">
        <f>ROUND(D28*E28,2)</f>
        <v>1981.12</v>
      </c>
    </row>
    <row r="29" spans="1:6" ht="6" customHeight="1">
      <c r="A29" s="2"/>
      <c r="B29" s="75"/>
      <c r="C29" s="9"/>
      <c r="D29" s="18"/>
      <c r="E29" s="18"/>
      <c r="F29" s="18"/>
    </row>
    <row r="30" spans="1:6" ht="27.6">
      <c r="A30" s="2" t="s">
        <v>40</v>
      </c>
      <c r="B30" s="75" t="s">
        <v>51</v>
      </c>
      <c r="C30" s="9" t="s">
        <v>20</v>
      </c>
      <c r="D30" s="18">
        <v>362.13</v>
      </c>
      <c r="E30" s="18">
        <v>37</v>
      </c>
      <c r="F30" s="18">
        <f>ROUND(D30*E30,2)</f>
        <v>13398.81</v>
      </c>
    </row>
    <row r="31" spans="1:6" ht="6" customHeight="1">
      <c r="A31" s="2"/>
      <c r="B31" s="75"/>
      <c r="C31" s="9"/>
      <c r="D31" s="18"/>
      <c r="E31" s="18"/>
      <c r="F31" s="18"/>
    </row>
    <row r="32" spans="1:6" ht="27.6">
      <c r="A32" s="2" t="s">
        <v>41</v>
      </c>
      <c r="B32" s="75" t="s">
        <v>58</v>
      </c>
      <c r="C32" s="9" t="s">
        <v>26</v>
      </c>
      <c r="D32" s="18">
        <v>32.03</v>
      </c>
      <c r="E32" s="18">
        <v>46</v>
      </c>
      <c r="F32" s="18">
        <f>ROUND(D32*E32,2)</f>
        <v>1473.38</v>
      </c>
    </row>
    <row r="33" spans="1:6" ht="6" customHeight="1">
      <c r="A33" s="2"/>
      <c r="B33" s="75"/>
      <c r="C33" s="9"/>
      <c r="D33" s="18"/>
      <c r="E33" s="18"/>
      <c r="F33" s="18"/>
    </row>
    <row r="34" spans="1:6" ht="15" customHeight="1">
      <c r="A34" s="2" t="s">
        <v>44</v>
      </c>
      <c r="B34" s="75" t="s">
        <v>60</v>
      </c>
      <c r="C34" s="9" t="s">
        <v>26</v>
      </c>
      <c r="D34" s="18">
        <v>7.76</v>
      </c>
      <c r="E34" s="18">
        <v>48</v>
      </c>
      <c r="F34" s="18">
        <f>ROUND(D34*E34,2)</f>
        <v>372.48</v>
      </c>
    </row>
    <row r="35" spans="1:6" ht="6" customHeight="1">
      <c r="A35" s="2"/>
      <c r="B35" s="75"/>
      <c r="C35" s="9"/>
      <c r="D35" s="18"/>
      <c r="E35" s="18"/>
      <c r="F35" s="18"/>
    </row>
    <row r="36" spans="1:6" ht="27.6">
      <c r="A36" s="2" t="s">
        <v>53</v>
      </c>
      <c r="B36" s="75" t="s">
        <v>59</v>
      </c>
      <c r="C36" s="9" t="s">
        <v>26</v>
      </c>
      <c r="D36" s="18">
        <v>7.03</v>
      </c>
      <c r="E36" s="18">
        <v>46</v>
      </c>
      <c r="F36" s="18">
        <f>ROUND(D36*E36,2)</f>
        <v>323.38</v>
      </c>
    </row>
    <row r="37" spans="1:6" ht="6" customHeight="1">
      <c r="A37" s="2"/>
      <c r="B37" s="75"/>
      <c r="C37" s="9"/>
      <c r="D37" s="18"/>
      <c r="E37" s="18"/>
      <c r="F37" s="18"/>
    </row>
    <row r="38" spans="1:6" ht="15" customHeight="1">
      <c r="A38" s="2" t="s">
        <v>54</v>
      </c>
      <c r="B38" s="75" t="s">
        <v>28</v>
      </c>
      <c r="C38" s="9" t="s">
        <v>26</v>
      </c>
      <c r="D38" s="18">
        <v>28.88</v>
      </c>
      <c r="E38" s="18">
        <v>18</v>
      </c>
      <c r="F38" s="18">
        <f>ROUND(D38*E38,2)</f>
        <v>519.84</v>
      </c>
    </row>
    <row r="39" spans="1:6" ht="12.45" customHeight="1">
      <c r="A39" s="2"/>
      <c r="B39" s="75"/>
      <c r="C39" s="9"/>
      <c r="D39" s="18"/>
      <c r="E39" s="18"/>
      <c r="F39" s="18"/>
    </row>
    <row r="40" spans="1:6" ht="15" customHeight="1">
      <c r="A40" s="63">
        <v>5</v>
      </c>
      <c r="B40" s="74" t="s">
        <v>31</v>
      </c>
      <c r="C40" s="9"/>
      <c r="D40" s="18"/>
      <c r="E40" s="18"/>
      <c r="F40" s="18"/>
    </row>
    <row r="41" spans="1:6" ht="6" customHeight="1">
      <c r="A41" s="2"/>
      <c r="B41" s="74"/>
      <c r="C41" s="9"/>
      <c r="D41" s="18"/>
      <c r="E41" s="18"/>
      <c r="F41" s="18"/>
    </row>
    <row r="42" spans="1:6" ht="15" customHeight="1">
      <c r="A42" s="2" t="s">
        <v>27</v>
      </c>
      <c r="B42" s="75" t="s">
        <v>50</v>
      </c>
      <c r="C42" s="9" t="s">
        <v>26</v>
      </c>
      <c r="D42" s="18">
        <v>63.04</v>
      </c>
      <c r="E42" s="18">
        <v>30</v>
      </c>
      <c r="F42" s="18">
        <f>ROUND(D42*E42,2)</f>
        <v>1891.2</v>
      </c>
    </row>
    <row r="43" spans="1:6" ht="6" customHeight="1">
      <c r="A43" s="2"/>
      <c r="B43" s="74"/>
      <c r="C43" s="9"/>
      <c r="D43" s="18"/>
      <c r="E43" s="18"/>
      <c r="F43" s="18"/>
    </row>
    <row r="44" spans="1:6" ht="15" customHeight="1">
      <c r="A44" s="2" t="s">
        <v>29</v>
      </c>
      <c r="B44" s="75" t="s">
        <v>46</v>
      </c>
      <c r="C44" s="9" t="s">
        <v>26</v>
      </c>
      <c r="D44" s="18">
        <v>16.53</v>
      </c>
      <c r="E44" s="18">
        <v>30</v>
      </c>
      <c r="F44" s="18">
        <f>ROUND(D44*E44,2)</f>
        <v>495.9</v>
      </c>
    </row>
    <row r="45" spans="1:6" ht="6" customHeight="1">
      <c r="A45" s="2"/>
      <c r="B45" s="75"/>
      <c r="C45" s="9"/>
      <c r="D45" s="18"/>
      <c r="E45" s="18"/>
      <c r="F45" s="18"/>
    </row>
    <row r="46" spans="1:6" ht="15" customHeight="1">
      <c r="A46" s="2" t="s">
        <v>30</v>
      </c>
      <c r="B46" s="75" t="s">
        <v>32</v>
      </c>
      <c r="C46" s="9" t="s">
        <v>33</v>
      </c>
      <c r="D46" s="71">
        <v>7</v>
      </c>
      <c r="E46" s="18">
        <v>60</v>
      </c>
      <c r="F46" s="18">
        <f>ROUND(D46*E46,2)</f>
        <v>420</v>
      </c>
    </row>
    <row r="47" spans="1:6" ht="12.45" customHeight="1">
      <c r="A47" s="2"/>
      <c r="B47" s="75"/>
      <c r="C47" s="9"/>
      <c r="D47" s="18"/>
      <c r="E47" s="18"/>
      <c r="F47" s="18"/>
    </row>
    <row r="48" spans="1:6" ht="15" customHeight="1">
      <c r="A48" s="63">
        <v>6</v>
      </c>
      <c r="B48" s="74" t="s">
        <v>35</v>
      </c>
      <c r="C48" s="9"/>
      <c r="D48" s="18"/>
      <c r="E48" s="18"/>
      <c r="F48" s="18"/>
    </row>
    <row r="49" spans="1:6" ht="6" customHeight="1">
      <c r="A49" s="2"/>
      <c r="B49" s="75"/>
      <c r="C49" s="9"/>
      <c r="D49" s="18"/>
      <c r="E49" s="18"/>
      <c r="F49" s="18"/>
    </row>
    <row r="50" spans="1:6" ht="27.6">
      <c r="A50" s="2" t="s">
        <v>34</v>
      </c>
      <c r="B50" s="75" t="s">
        <v>64</v>
      </c>
      <c r="C50" s="9" t="s">
        <v>20</v>
      </c>
      <c r="D50" s="18">
        <v>26.03</v>
      </c>
      <c r="E50" s="18">
        <v>55</v>
      </c>
      <c r="F50" s="18">
        <f>ROUND(D50*E50,2)</f>
        <v>1431.65</v>
      </c>
    </row>
    <row r="51" spans="1:6" ht="10.050000000000001" customHeight="1">
      <c r="A51" s="7"/>
      <c r="B51" s="73"/>
      <c r="C51" s="17"/>
      <c r="D51" s="19"/>
      <c r="E51" s="19"/>
      <c r="F51" s="19"/>
    </row>
    <row r="52" spans="1:6" ht="18" customHeight="1">
      <c r="A52" s="60" t="s">
        <v>55</v>
      </c>
      <c r="E52" s="3" t="s">
        <v>5</v>
      </c>
      <c r="F52" s="61">
        <f>SUM(F7:F51)</f>
        <v>46785.52</v>
      </c>
    </row>
    <row r="53" spans="1:6" ht="18" customHeight="1">
      <c r="E53" s="1" t="s">
        <v>17</v>
      </c>
      <c r="F53" s="62">
        <f>F52*20%</f>
        <v>9357.1039999999994</v>
      </c>
    </row>
    <row r="54" spans="1:6" ht="18" customHeight="1">
      <c r="E54" s="3" t="s">
        <v>6</v>
      </c>
      <c r="F54" s="61">
        <f>F52+F53</f>
        <v>56142.623999999996</v>
      </c>
    </row>
  </sheetData>
  <printOptions horizontalCentered="1"/>
  <pageMargins left="0.47244094488188981" right="0.47244094488188981" top="0.35433070866141736" bottom="0.39370078740157483" header="0.39370078740157483" footer="0.31496062992125984"/>
  <pageSetup paperSize="9" orientation="portrait" r:id="rId1"/>
  <headerFooter>
    <oddHeader>&amp;R&amp;"Arial,Gras"Page 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37"/>
  <sheetViews>
    <sheetView tabSelected="1" topLeftCell="A130" zoomScale="160" zoomScaleNormal="160" workbookViewId="0">
      <selection activeCell="C136" sqref="C136"/>
    </sheetView>
  </sheetViews>
  <sheetFormatPr baseColWidth="10" defaultColWidth="11.44140625" defaultRowHeight="13.2"/>
  <cols>
    <col min="1" max="1" width="6.6640625" style="5" customWidth="1"/>
    <col min="2" max="6" width="8.33203125" style="5" customWidth="1"/>
    <col min="7" max="9" width="9.6640625" style="5" customWidth="1"/>
    <col min="10" max="10" width="5.44140625" style="5" customWidth="1"/>
    <col min="11" max="11" width="11.109375" style="5" customWidth="1"/>
    <col min="12" max="16384" width="11.44140625" style="5"/>
  </cols>
  <sheetData>
    <row r="1" spans="1:11" ht="24.9" customHeight="1" thickTop="1" thickBot="1">
      <c r="A1" s="79" t="s">
        <v>8</v>
      </c>
      <c r="B1" s="79"/>
      <c r="C1" s="79"/>
      <c r="D1" s="79" t="s">
        <v>75</v>
      </c>
      <c r="E1" s="79"/>
      <c r="F1" s="79"/>
      <c r="G1" s="79"/>
      <c r="H1" s="79"/>
      <c r="I1" s="79"/>
      <c r="J1" s="80">
        <f ca="1">TODAY()</f>
        <v>41964</v>
      </c>
      <c r="K1" s="79"/>
    </row>
    <row r="2" spans="1:11" ht="11.25" customHeight="1" thickTop="1" thickBot="1"/>
    <row r="3" spans="1:11" ht="24.9" customHeight="1" thickBot="1">
      <c r="A3" s="6" t="s">
        <v>9</v>
      </c>
      <c r="B3" s="81" t="s">
        <v>10</v>
      </c>
      <c r="C3" s="82"/>
      <c r="D3" s="82"/>
      <c r="E3" s="82"/>
      <c r="F3" s="82"/>
      <c r="G3" s="82"/>
      <c r="H3" s="82"/>
      <c r="I3" s="83"/>
      <c r="J3" s="6" t="s">
        <v>1</v>
      </c>
      <c r="K3" s="10" t="s">
        <v>11</v>
      </c>
    </row>
    <row r="4" spans="1:11" ht="20.100000000000001" customHeight="1">
      <c r="A4" s="34"/>
      <c r="B4" s="35" t="s">
        <v>12</v>
      </c>
      <c r="C4" s="36" t="s">
        <v>13</v>
      </c>
      <c r="D4" s="36" t="s">
        <v>13</v>
      </c>
      <c r="E4" s="36" t="s">
        <v>14</v>
      </c>
      <c r="F4" s="37" t="s">
        <v>15</v>
      </c>
      <c r="G4" s="38" t="s">
        <v>16</v>
      </c>
      <c r="H4" s="36" t="s">
        <v>16</v>
      </c>
      <c r="I4" s="39" t="s">
        <v>16</v>
      </c>
      <c r="J4" s="11"/>
      <c r="K4" s="12"/>
    </row>
    <row r="5" spans="1:11" ht="15" customHeight="1">
      <c r="A5" s="20"/>
      <c r="B5" s="40"/>
      <c r="C5" s="21"/>
      <c r="D5" s="21"/>
      <c r="E5" s="21"/>
      <c r="F5" s="22"/>
      <c r="G5" s="23"/>
      <c r="H5" s="21"/>
      <c r="I5" s="24"/>
      <c r="J5" s="13"/>
      <c r="K5" s="14"/>
    </row>
    <row r="6" spans="1:11" ht="15" customHeight="1">
      <c r="A6" s="20"/>
      <c r="B6" s="33" t="s">
        <v>18</v>
      </c>
      <c r="C6" s="21"/>
      <c r="D6" s="21"/>
      <c r="E6" s="21"/>
      <c r="F6" s="22"/>
      <c r="G6" s="23"/>
      <c r="H6" s="21"/>
      <c r="I6" s="24"/>
      <c r="J6" s="20"/>
      <c r="K6" s="25"/>
    </row>
    <row r="7" spans="1:11" ht="15" customHeight="1">
      <c r="A7" s="20"/>
      <c r="B7" s="41"/>
      <c r="C7" s="21"/>
      <c r="D7" s="21"/>
      <c r="E7" s="21"/>
      <c r="F7" s="22"/>
      <c r="G7" s="23"/>
      <c r="H7" s="21"/>
      <c r="I7" s="24"/>
      <c r="J7" s="20"/>
      <c r="K7" s="25"/>
    </row>
    <row r="8" spans="1:11" ht="15" customHeight="1">
      <c r="A8" s="13">
        <v>1</v>
      </c>
      <c r="B8" s="42" t="s">
        <v>19</v>
      </c>
      <c r="C8" s="21"/>
      <c r="D8" s="21"/>
      <c r="E8" s="21"/>
      <c r="F8" s="22"/>
      <c r="G8" s="23"/>
      <c r="H8" s="21"/>
      <c r="I8" s="24"/>
      <c r="J8" s="20"/>
      <c r="K8" s="25"/>
    </row>
    <row r="9" spans="1:11" ht="15" customHeight="1">
      <c r="A9" s="20"/>
      <c r="B9" s="42"/>
      <c r="C9" s="21"/>
      <c r="D9" s="21"/>
      <c r="E9" s="21"/>
      <c r="F9" s="22"/>
      <c r="G9" s="23"/>
      <c r="H9" s="21"/>
      <c r="I9" s="24"/>
      <c r="J9" s="20"/>
      <c r="K9" s="25"/>
    </row>
    <row r="10" spans="1:11" ht="15" customHeight="1">
      <c r="A10" s="13" t="s">
        <v>21</v>
      </c>
      <c r="B10" s="42" t="s">
        <v>69</v>
      </c>
      <c r="C10" s="21"/>
      <c r="D10" s="21"/>
      <c r="E10" s="21"/>
      <c r="F10" s="22"/>
      <c r="G10" s="23"/>
      <c r="H10" s="21"/>
      <c r="I10" s="24"/>
      <c r="J10" s="20"/>
      <c r="K10" s="25"/>
    </row>
    <row r="11" spans="1:11" s="28" customFormat="1" ht="15" customHeight="1">
      <c r="A11" s="26"/>
      <c r="B11" s="43"/>
      <c r="C11" s="29"/>
      <c r="D11" s="29">
        <v>20.8</v>
      </c>
      <c r="E11" s="29">
        <v>10.23</v>
      </c>
      <c r="F11" s="30"/>
      <c r="G11" s="31"/>
      <c r="H11" s="29"/>
      <c r="I11" s="32"/>
      <c r="J11" s="52" t="s">
        <v>20</v>
      </c>
      <c r="K11" s="53">
        <f>D11*E11</f>
        <v>212.78400000000002</v>
      </c>
    </row>
    <row r="12" spans="1:11" s="28" customFormat="1" ht="15" customHeight="1">
      <c r="A12" s="26"/>
      <c r="B12" s="44"/>
      <c r="C12" s="29"/>
      <c r="D12" s="29"/>
      <c r="E12" s="29"/>
      <c r="F12" s="30"/>
      <c r="G12" s="31"/>
      <c r="H12" s="29"/>
      <c r="I12" s="32"/>
      <c r="J12" s="26"/>
      <c r="K12" s="27"/>
    </row>
    <row r="13" spans="1:11" s="28" customFormat="1" ht="15" customHeight="1">
      <c r="A13" s="52" t="s">
        <v>22</v>
      </c>
      <c r="B13" s="64" t="s">
        <v>52</v>
      </c>
      <c r="C13" s="29"/>
      <c r="D13" s="29"/>
      <c r="E13" s="29"/>
      <c r="F13" s="30"/>
      <c r="G13" s="31"/>
      <c r="H13" s="29"/>
      <c r="I13" s="32"/>
      <c r="J13" s="26"/>
      <c r="K13" s="27"/>
    </row>
    <row r="14" spans="1:11" s="28" customFormat="1" ht="15" customHeight="1">
      <c r="A14" s="52"/>
      <c r="B14" s="68" t="s">
        <v>81</v>
      </c>
      <c r="C14" s="29"/>
      <c r="D14" s="29"/>
      <c r="E14" s="29"/>
      <c r="F14" s="30"/>
      <c r="G14" s="31"/>
      <c r="H14" s="29"/>
      <c r="I14" s="32"/>
      <c r="J14" s="26"/>
      <c r="K14" s="27"/>
    </row>
    <row r="15" spans="1:11" s="28" customFormat="1" ht="15" customHeight="1">
      <c r="A15" s="26"/>
      <c r="B15" s="43">
        <v>10</v>
      </c>
      <c r="C15" s="29">
        <v>2.72</v>
      </c>
      <c r="D15" s="29">
        <f>B15*C15</f>
        <v>27.200000000000003</v>
      </c>
      <c r="E15" s="76" t="s">
        <v>67</v>
      </c>
      <c r="F15" s="30"/>
      <c r="G15" s="31"/>
      <c r="H15" s="29"/>
      <c r="I15" s="32"/>
      <c r="J15" s="26"/>
      <c r="K15" s="27"/>
    </row>
    <row r="16" spans="1:11" s="28" customFormat="1" ht="15" customHeight="1">
      <c r="A16" s="26"/>
      <c r="B16" s="43">
        <v>13</v>
      </c>
      <c r="C16" s="29">
        <v>3.03</v>
      </c>
      <c r="D16" s="29">
        <f t="shared" ref="D16" si="0">B16*C16</f>
        <v>39.39</v>
      </c>
      <c r="E16" s="76" t="s">
        <v>68</v>
      </c>
      <c r="F16" s="30"/>
      <c r="G16" s="31"/>
      <c r="H16" s="29"/>
      <c r="I16" s="32"/>
      <c r="J16" s="26"/>
      <c r="K16" s="27"/>
    </row>
    <row r="17" spans="1:11" s="28" customFormat="1" ht="15" customHeight="1">
      <c r="A17" s="26"/>
      <c r="B17" s="43"/>
      <c r="C17" s="29"/>
      <c r="D17" s="29">
        <f>SUM(D15:D16)</f>
        <v>66.59</v>
      </c>
      <c r="E17" s="29"/>
      <c r="F17" s="30"/>
      <c r="G17" s="31"/>
      <c r="H17" s="29"/>
      <c r="I17" s="32"/>
      <c r="J17" s="26"/>
      <c r="K17" s="27"/>
    </row>
    <row r="18" spans="1:11" s="28" customFormat="1" ht="15" customHeight="1">
      <c r="A18" s="26"/>
      <c r="B18" s="44"/>
      <c r="C18" s="29"/>
      <c r="D18" s="29"/>
      <c r="E18" s="29">
        <v>0.08</v>
      </c>
      <c r="F18" s="30">
        <v>0.11</v>
      </c>
      <c r="G18" s="65">
        <f>D17*E18*F18</f>
        <v>0.58599200000000007</v>
      </c>
      <c r="H18" s="29"/>
      <c r="I18" s="32"/>
      <c r="J18" s="52" t="s">
        <v>23</v>
      </c>
      <c r="K18" s="66">
        <f>G18</f>
        <v>0.58599200000000007</v>
      </c>
    </row>
    <row r="19" spans="1:11" s="28" customFormat="1" ht="15" customHeight="1">
      <c r="A19" s="26"/>
      <c r="B19" s="44"/>
      <c r="C19" s="29"/>
      <c r="D19" s="29"/>
      <c r="E19" s="29"/>
      <c r="F19" s="30"/>
      <c r="G19" s="31"/>
      <c r="H19" s="29"/>
      <c r="I19" s="32"/>
      <c r="J19" s="26"/>
      <c r="K19" s="27"/>
    </row>
    <row r="20" spans="1:11" s="28" customFormat="1" ht="15" customHeight="1">
      <c r="A20" s="13">
        <v>2</v>
      </c>
      <c r="B20" s="64" t="s">
        <v>49</v>
      </c>
      <c r="C20" s="29"/>
      <c r="D20" s="29"/>
      <c r="E20" s="29"/>
      <c r="F20" s="30"/>
      <c r="G20" s="31"/>
      <c r="H20" s="29"/>
      <c r="I20" s="32"/>
      <c r="J20" s="26"/>
      <c r="K20" s="27"/>
    </row>
    <row r="21" spans="1:11" s="28" customFormat="1" ht="15" customHeight="1">
      <c r="A21" s="26"/>
      <c r="B21" s="44"/>
      <c r="C21" s="29"/>
      <c r="D21" s="29"/>
      <c r="E21" s="29"/>
      <c r="F21" s="30"/>
      <c r="G21" s="31"/>
      <c r="H21" s="29"/>
      <c r="I21" s="32"/>
      <c r="J21" s="26"/>
      <c r="K21" s="27"/>
    </row>
    <row r="22" spans="1:11" s="28" customFormat="1" ht="15" customHeight="1">
      <c r="A22" s="52" t="s">
        <v>24</v>
      </c>
      <c r="B22" s="55" t="s">
        <v>70</v>
      </c>
      <c r="C22" s="29"/>
      <c r="D22" s="29"/>
      <c r="E22" s="29"/>
      <c r="F22" s="30"/>
      <c r="G22" s="31"/>
      <c r="H22" s="29"/>
      <c r="I22" s="32"/>
      <c r="J22" s="52" t="s">
        <v>66</v>
      </c>
      <c r="K22" s="69">
        <v>1</v>
      </c>
    </row>
    <row r="23" spans="1:11" s="28" customFormat="1" ht="15" customHeight="1">
      <c r="A23" s="26"/>
      <c r="B23" s="43"/>
      <c r="C23" s="29"/>
      <c r="D23" s="29"/>
      <c r="E23" s="29"/>
      <c r="F23" s="30"/>
      <c r="G23" s="31"/>
      <c r="H23" s="29"/>
      <c r="I23" s="32"/>
      <c r="J23" s="52"/>
      <c r="K23" s="27"/>
    </row>
    <row r="24" spans="1:11" s="28" customFormat="1" ht="15" customHeight="1">
      <c r="A24" s="52" t="s">
        <v>25</v>
      </c>
      <c r="B24" s="55" t="s">
        <v>71</v>
      </c>
      <c r="C24" s="29"/>
      <c r="D24" s="29"/>
      <c r="E24" s="29"/>
      <c r="F24" s="30"/>
      <c r="G24" s="31"/>
      <c r="H24" s="29"/>
      <c r="I24" s="32"/>
      <c r="J24" s="52" t="s">
        <v>66</v>
      </c>
      <c r="K24" s="69">
        <v>1</v>
      </c>
    </row>
    <row r="25" spans="1:11" s="28" customFormat="1" ht="15" customHeight="1">
      <c r="A25" s="26"/>
      <c r="B25" s="44"/>
      <c r="C25" s="29"/>
      <c r="D25" s="29"/>
      <c r="E25" s="29"/>
      <c r="F25" s="30"/>
      <c r="G25" s="31"/>
      <c r="H25" s="29"/>
      <c r="I25" s="32"/>
      <c r="J25" s="26"/>
      <c r="K25" s="27"/>
    </row>
    <row r="26" spans="1:11" s="28" customFormat="1" ht="15" customHeight="1">
      <c r="A26" s="54">
        <v>3</v>
      </c>
      <c r="B26" s="64" t="s">
        <v>36</v>
      </c>
      <c r="C26" s="29"/>
      <c r="D26" s="29"/>
      <c r="E26" s="29"/>
      <c r="F26" s="30"/>
      <c r="G26" s="31"/>
      <c r="H26" s="29"/>
      <c r="I26" s="32"/>
      <c r="J26" s="52"/>
      <c r="K26" s="53"/>
    </row>
    <row r="27" spans="1:11" s="28" customFormat="1" ht="15" customHeight="1">
      <c r="A27" s="26"/>
      <c r="B27" s="44"/>
      <c r="C27" s="29"/>
      <c r="D27" s="29"/>
      <c r="E27" s="29"/>
      <c r="F27" s="30"/>
      <c r="G27" s="31"/>
      <c r="H27" s="29"/>
      <c r="I27" s="32"/>
      <c r="J27" s="26"/>
      <c r="K27" s="27"/>
    </row>
    <row r="28" spans="1:11" s="28" customFormat="1" ht="15" customHeight="1">
      <c r="A28" s="54" t="s">
        <v>37</v>
      </c>
      <c r="B28" s="55" t="s">
        <v>63</v>
      </c>
      <c r="C28" s="29"/>
      <c r="D28" s="29"/>
      <c r="E28" s="29"/>
      <c r="F28" s="30"/>
      <c r="G28" s="31"/>
      <c r="H28" s="29"/>
      <c r="I28" s="32"/>
      <c r="J28" s="26"/>
      <c r="K28" s="27"/>
    </row>
    <row r="29" spans="1:11" s="28" customFormat="1" ht="15" customHeight="1">
      <c r="A29" s="26"/>
      <c r="B29" s="44"/>
      <c r="C29" s="29">
        <v>11.72</v>
      </c>
      <c r="D29" s="29"/>
      <c r="E29" s="29"/>
      <c r="F29" s="30"/>
      <c r="G29" s="31"/>
      <c r="H29" s="29"/>
      <c r="I29" s="32"/>
      <c r="J29" s="26"/>
      <c r="K29" s="27"/>
    </row>
    <row r="30" spans="1:11" s="28" customFormat="1" ht="15" customHeight="1">
      <c r="A30" s="26"/>
      <c r="B30" s="44"/>
      <c r="C30" s="29">
        <v>16.100000000000001</v>
      </c>
      <c r="D30" s="29"/>
      <c r="E30" s="29"/>
      <c r="F30" s="30"/>
      <c r="G30" s="31"/>
      <c r="H30" s="29"/>
      <c r="I30" s="32"/>
      <c r="J30" s="52"/>
      <c r="K30" s="53"/>
    </row>
    <row r="31" spans="1:11" s="28" customFormat="1" ht="15" customHeight="1">
      <c r="A31" s="26"/>
      <c r="B31" s="44"/>
      <c r="C31" s="29">
        <v>7.53</v>
      </c>
      <c r="D31" s="29"/>
      <c r="E31" s="29"/>
      <c r="F31" s="30"/>
      <c r="G31" s="31"/>
      <c r="H31" s="29"/>
      <c r="I31" s="32"/>
      <c r="J31" s="26"/>
      <c r="K31" s="27"/>
    </row>
    <row r="32" spans="1:11" s="28" customFormat="1" ht="15" customHeight="1">
      <c r="A32" s="26"/>
      <c r="B32" s="44"/>
      <c r="C32" s="29">
        <v>6.4</v>
      </c>
      <c r="D32" s="29"/>
      <c r="E32" s="29"/>
      <c r="F32" s="30"/>
      <c r="G32" s="31"/>
      <c r="H32" s="29"/>
      <c r="I32" s="32"/>
      <c r="J32" s="26"/>
      <c r="K32" s="27"/>
    </row>
    <row r="33" spans="1:11" s="28" customFormat="1" ht="15" customHeight="1">
      <c r="A33" s="26"/>
      <c r="B33" s="44"/>
      <c r="C33" s="29">
        <v>7.84</v>
      </c>
      <c r="D33" s="29"/>
      <c r="E33" s="29"/>
      <c r="F33" s="30"/>
      <c r="G33" s="31"/>
      <c r="H33" s="29"/>
      <c r="I33" s="32"/>
      <c r="J33" s="26"/>
      <c r="K33" s="27"/>
    </row>
    <row r="34" spans="1:11" s="28" customFormat="1" ht="15" customHeight="1">
      <c r="A34" s="26"/>
      <c r="B34" s="44"/>
      <c r="C34" s="29">
        <v>5.61</v>
      </c>
      <c r="D34" s="29"/>
      <c r="E34" s="29"/>
      <c r="F34" s="30"/>
      <c r="G34" s="31"/>
      <c r="H34" s="29"/>
      <c r="I34" s="32"/>
      <c r="J34" s="26"/>
      <c r="K34" s="27"/>
    </row>
    <row r="35" spans="1:11" s="28" customFormat="1" ht="15" customHeight="1">
      <c r="A35" s="54"/>
      <c r="B35" s="55"/>
      <c r="C35" s="29">
        <v>6.35</v>
      </c>
      <c r="D35" s="29"/>
      <c r="E35" s="29"/>
      <c r="F35" s="30"/>
      <c r="G35" s="31"/>
      <c r="H35" s="29"/>
      <c r="I35" s="32"/>
      <c r="J35" s="26"/>
      <c r="K35" s="27"/>
    </row>
    <row r="36" spans="1:11" s="28" customFormat="1" ht="15" customHeight="1">
      <c r="A36" s="54"/>
      <c r="B36" s="55"/>
      <c r="C36" s="29">
        <v>1.49</v>
      </c>
      <c r="D36" s="29"/>
      <c r="E36" s="29"/>
      <c r="F36" s="30"/>
      <c r="G36" s="31"/>
      <c r="H36" s="29"/>
      <c r="I36" s="32"/>
      <c r="J36" s="26"/>
      <c r="K36" s="27"/>
    </row>
    <row r="37" spans="1:11" s="28" customFormat="1" ht="15" customHeight="1">
      <c r="A37" s="26"/>
      <c r="B37" s="44"/>
      <c r="C37" s="29"/>
      <c r="D37" s="29">
        <f>SUM(C29:C36)</f>
        <v>63.040000000000006</v>
      </c>
      <c r="E37" s="29"/>
      <c r="F37" s="30"/>
      <c r="G37" s="31"/>
      <c r="H37" s="29"/>
      <c r="I37" s="32"/>
      <c r="J37" s="52" t="s">
        <v>26</v>
      </c>
      <c r="K37" s="53">
        <f>D37</f>
        <v>63.040000000000006</v>
      </c>
    </row>
    <row r="38" spans="1:11" s="28" customFormat="1" ht="15" customHeight="1">
      <c r="A38" s="26"/>
      <c r="B38" s="45"/>
      <c r="C38" s="29"/>
      <c r="D38" s="29"/>
      <c r="E38" s="29"/>
      <c r="F38" s="30"/>
      <c r="G38" s="31"/>
      <c r="H38" s="29"/>
      <c r="I38" s="32"/>
      <c r="J38" s="26"/>
      <c r="K38" s="27"/>
    </row>
    <row r="39" spans="1:11" s="28" customFormat="1" ht="15" customHeight="1">
      <c r="A39" s="54" t="s">
        <v>38</v>
      </c>
      <c r="B39" s="55" t="s">
        <v>62</v>
      </c>
      <c r="C39" s="29"/>
      <c r="D39" s="29"/>
      <c r="E39" s="29"/>
      <c r="F39" s="30"/>
      <c r="G39" s="31"/>
      <c r="H39" s="29"/>
      <c r="I39" s="32"/>
      <c r="J39" s="52"/>
      <c r="K39" s="53"/>
    </row>
    <row r="40" spans="1:11" s="28" customFormat="1" ht="15" customHeight="1">
      <c r="A40" s="26"/>
      <c r="B40" s="44"/>
      <c r="C40" s="29"/>
      <c r="D40" s="29">
        <v>11.72</v>
      </c>
      <c r="E40" s="29">
        <v>0.5</v>
      </c>
      <c r="F40" s="30"/>
      <c r="G40" s="31">
        <f>D40*E40</f>
        <v>5.86</v>
      </c>
      <c r="H40" s="29"/>
      <c r="I40" s="32"/>
      <c r="J40" s="26"/>
      <c r="K40" s="27"/>
    </row>
    <row r="41" spans="1:11" s="28" customFormat="1" ht="15" customHeight="1">
      <c r="A41" s="26"/>
      <c r="B41" s="44"/>
      <c r="C41" s="29"/>
      <c r="D41" s="29">
        <v>15.68</v>
      </c>
      <c r="E41" s="29">
        <v>0.5</v>
      </c>
      <c r="F41" s="30"/>
      <c r="G41" s="31">
        <f t="shared" ref="G41:G51" si="1">D41*E41</f>
        <v>7.84</v>
      </c>
      <c r="H41" s="29"/>
      <c r="I41" s="32"/>
      <c r="J41" s="26"/>
      <c r="K41" s="27"/>
    </row>
    <row r="42" spans="1:11" s="28" customFormat="1" ht="15" customHeight="1">
      <c r="A42" s="26"/>
      <c r="B42" s="44"/>
      <c r="C42" s="29"/>
      <c r="D42" s="29">
        <v>7.53</v>
      </c>
      <c r="E42" s="29">
        <v>0.14000000000000001</v>
      </c>
      <c r="F42" s="30"/>
      <c r="G42" s="31">
        <f t="shared" si="1"/>
        <v>1.0542</v>
      </c>
      <c r="H42" s="29"/>
      <c r="I42" s="32"/>
      <c r="J42" s="26"/>
      <c r="K42" s="27"/>
    </row>
    <row r="43" spans="1:11" s="28" customFormat="1" ht="15" customHeight="1">
      <c r="A43" s="26"/>
      <c r="B43" s="44"/>
      <c r="C43" s="29"/>
      <c r="D43" s="29">
        <v>6.34</v>
      </c>
      <c r="E43" s="29">
        <v>0.5</v>
      </c>
      <c r="F43" s="30"/>
      <c r="G43" s="31">
        <f t="shared" si="1"/>
        <v>3.17</v>
      </c>
      <c r="H43" s="29"/>
      <c r="I43" s="32"/>
      <c r="J43" s="26"/>
      <c r="K43" s="27"/>
    </row>
    <row r="44" spans="1:11" s="28" customFormat="1" ht="15" customHeight="1">
      <c r="A44" s="26"/>
      <c r="B44" s="44"/>
      <c r="C44" s="76" t="s">
        <v>74</v>
      </c>
      <c r="D44" s="29">
        <v>5.08</v>
      </c>
      <c r="E44" s="29">
        <v>0.14000000000000001</v>
      </c>
      <c r="F44" s="30"/>
      <c r="G44" s="31">
        <f t="shared" si="1"/>
        <v>0.71120000000000005</v>
      </c>
      <c r="H44" s="29"/>
      <c r="I44" s="32"/>
      <c r="J44" s="26"/>
      <c r="K44" s="27"/>
    </row>
    <row r="45" spans="1:11" s="28" customFormat="1" ht="15" customHeight="1">
      <c r="A45" s="26"/>
      <c r="B45" s="44"/>
      <c r="C45" s="76" t="s">
        <v>74</v>
      </c>
      <c r="D45" s="29">
        <v>5.6</v>
      </c>
      <c r="E45" s="29">
        <v>0.14000000000000001</v>
      </c>
      <c r="F45" s="30"/>
      <c r="G45" s="31">
        <f t="shared" si="1"/>
        <v>0.78400000000000003</v>
      </c>
      <c r="H45" s="29"/>
      <c r="I45" s="32"/>
      <c r="J45" s="26"/>
      <c r="K45" s="27"/>
    </row>
    <row r="46" spans="1:11" s="28" customFormat="1" ht="15" customHeight="1">
      <c r="A46" s="26"/>
      <c r="B46" s="45"/>
      <c r="C46" s="29"/>
      <c r="D46" s="29">
        <v>8.1999999999999993</v>
      </c>
      <c r="E46" s="29">
        <v>1</v>
      </c>
      <c r="F46" s="30"/>
      <c r="G46" s="31">
        <f t="shared" si="1"/>
        <v>8.1999999999999993</v>
      </c>
      <c r="H46" s="29"/>
      <c r="I46" s="32"/>
      <c r="J46" s="26"/>
      <c r="K46" s="27"/>
    </row>
    <row r="47" spans="1:11" s="28" customFormat="1" ht="15" customHeight="1">
      <c r="A47" s="26"/>
      <c r="B47" s="45"/>
      <c r="C47" s="76" t="s">
        <v>74</v>
      </c>
      <c r="D47" s="29">
        <v>1.46</v>
      </c>
      <c r="E47" s="29">
        <v>0.5</v>
      </c>
      <c r="F47" s="30"/>
      <c r="G47" s="31">
        <f t="shared" si="1"/>
        <v>0.73</v>
      </c>
      <c r="H47" s="29"/>
      <c r="I47" s="32"/>
      <c r="J47" s="26"/>
      <c r="K47" s="27"/>
    </row>
    <row r="48" spans="1:11" s="28" customFormat="1" ht="15" customHeight="1">
      <c r="A48" s="26"/>
      <c r="B48" s="45"/>
      <c r="C48" s="76"/>
      <c r="D48" s="29">
        <v>4.6100000000000003</v>
      </c>
      <c r="E48" s="29">
        <v>0.5</v>
      </c>
      <c r="F48" s="30"/>
      <c r="G48" s="31">
        <f t="shared" si="1"/>
        <v>2.3050000000000002</v>
      </c>
      <c r="H48" s="29"/>
      <c r="I48" s="32"/>
      <c r="J48" s="26"/>
      <c r="K48" s="27"/>
    </row>
    <row r="49" spans="1:11" s="28" customFormat="1" ht="15" customHeight="1">
      <c r="A49" s="26"/>
      <c r="B49" s="45"/>
      <c r="C49" s="76" t="s">
        <v>74</v>
      </c>
      <c r="D49" s="29">
        <v>1.46</v>
      </c>
      <c r="E49" s="29">
        <v>0.5</v>
      </c>
      <c r="F49" s="30"/>
      <c r="G49" s="31">
        <f t="shared" si="1"/>
        <v>0.73</v>
      </c>
      <c r="H49" s="29"/>
      <c r="I49" s="32"/>
      <c r="J49" s="26"/>
      <c r="K49" s="27"/>
    </row>
    <row r="50" spans="1:11" s="28" customFormat="1" ht="15" customHeight="1">
      <c r="A50" s="26"/>
      <c r="B50" s="45"/>
      <c r="C50" s="76"/>
      <c r="D50" s="29">
        <v>7.85</v>
      </c>
      <c r="E50" s="29">
        <v>1</v>
      </c>
      <c r="F50" s="30"/>
      <c r="G50" s="31">
        <f t="shared" si="1"/>
        <v>7.85</v>
      </c>
      <c r="H50" s="29"/>
      <c r="I50" s="32"/>
      <c r="J50" s="26"/>
      <c r="K50" s="27"/>
    </row>
    <row r="51" spans="1:11" s="28" customFormat="1" ht="15" customHeight="1">
      <c r="A51" s="26"/>
      <c r="B51" s="45"/>
      <c r="C51" s="76"/>
      <c r="D51" s="29">
        <v>1.49</v>
      </c>
      <c r="E51" s="29">
        <v>1</v>
      </c>
      <c r="F51" s="30"/>
      <c r="G51" s="31">
        <f t="shared" si="1"/>
        <v>1.49</v>
      </c>
      <c r="H51" s="29"/>
      <c r="I51" s="32"/>
      <c r="J51" s="52" t="s">
        <v>20</v>
      </c>
      <c r="K51" s="53">
        <f>SUM(G40:G51)</f>
        <v>40.724400000000003</v>
      </c>
    </row>
    <row r="52" spans="1:11" s="28" customFormat="1" ht="15" customHeight="1">
      <c r="A52" s="26"/>
      <c r="B52" s="44"/>
      <c r="C52" s="29"/>
      <c r="D52" s="29"/>
      <c r="E52" s="29"/>
      <c r="F52" s="30"/>
      <c r="G52" s="31"/>
      <c r="H52" s="29"/>
      <c r="I52" s="32"/>
      <c r="J52" s="26"/>
      <c r="K52" s="27"/>
    </row>
    <row r="53" spans="1:11" s="28" customFormat="1" ht="15" customHeight="1">
      <c r="A53" s="54">
        <v>4</v>
      </c>
      <c r="B53" s="55" t="s">
        <v>61</v>
      </c>
      <c r="C53" s="29"/>
      <c r="D53" s="29"/>
      <c r="E53" s="29"/>
      <c r="F53" s="30"/>
      <c r="G53" s="31"/>
      <c r="H53" s="29"/>
      <c r="I53" s="32"/>
      <c r="J53" s="26"/>
      <c r="K53" s="27"/>
    </row>
    <row r="54" spans="1:11" s="28" customFormat="1" ht="15" customHeight="1">
      <c r="A54" s="26"/>
      <c r="B54" s="44"/>
      <c r="C54" s="29"/>
      <c r="D54" s="29"/>
      <c r="E54" s="29"/>
      <c r="F54" s="30"/>
      <c r="G54" s="31"/>
      <c r="H54" s="29"/>
      <c r="I54" s="32"/>
      <c r="J54" s="26"/>
      <c r="K54" s="27"/>
    </row>
    <row r="55" spans="1:11" s="28" customFormat="1" ht="15" customHeight="1">
      <c r="A55" s="52" t="s">
        <v>39</v>
      </c>
      <c r="B55" s="55" t="s">
        <v>57</v>
      </c>
      <c r="C55" s="29"/>
      <c r="D55" s="29"/>
      <c r="E55" s="29"/>
      <c r="F55" s="30"/>
      <c r="G55" s="31"/>
      <c r="H55" s="29"/>
      <c r="I55" s="32"/>
      <c r="J55" s="26"/>
      <c r="K55" s="27"/>
    </row>
    <row r="56" spans="1:11" s="28" customFormat="1" ht="15" customHeight="1">
      <c r="A56" s="26"/>
      <c r="B56" s="45" t="s">
        <v>42</v>
      </c>
      <c r="C56" s="29"/>
      <c r="D56" s="29"/>
      <c r="E56" s="29"/>
      <c r="F56" s="30"/>
      <c r="G56" s="31"/>
      <c r="H56" s="29"/>
      <c r="I56" s="32"/>
      <c r="J56" s="26"/>
      <c r="K56" s="27"/>
    </row>
    <row r="57" spans="1:11" s="28" customFormat="1" ht="15" customHeight="1">
      <c r="A57" s="26"/>
      <c r="B57" s="44"/>
      <c r="C57" s="29"/>
      <c r="D57" s="29">
        <v>20.8</v>
      </c>
      <c r="E57" s="29">
        <v>10.23</v>
      </c>
      <c r="F57" s="30"/>
      <c r="G57" s="31">
        <f>D57*E57</f>
        <v>212.78400000000002</v>
      </c>
      <c r="H57" s="29"/>
      <c r="I57" s="32"/>
      <c r="J57" s="26"/>
      <c r="K57" s="27"/>
    </row>
    <row r="58" spans="1:11" s="28" customFormat="1" ht="15" customHeight="1">
      <c r="A58" s="26"/>
      <c r="B58" s="44"/>
      <c r="C58" s="29"/>
      <c r="D58" s="29">
        <v>5.61</v>
      </c>
      <c r="E58" s="29">
        <v>1.4</v>
      </c>
      <c r="F58" s="30"/>
      <c r="G58" s="31">
        <f t="shared" ref="G58:G59" si="2">D58*E58</f>
        <v>7.8540000000000001</v>
      </c>
      <c r="H58" s="29"/>
      <c r="I58" s="32"/>
      <c r="J58" s="26"/>
      <c r="K58" s="27"/>
    </row>
    <row r="59" spans="1:11" s="28" customFormat="1" ht="15" customHeight="1">
      <c r="A59" s="26"/>
      <c r="B59" s="44"/>
      <c r="C59" s="29"/>
      <c r="D59" s="29">
        <v>7.53</v>
      </c>
      <c r="E59" s="29">
        <v>2.2000000000000002</v>
      </c>
      <c r="F59" s="30"/>
      <c r="G59" s="31">
        <f t="shared" si="2"/>
        <v>16.566000000000003</v>
      </c>
      <c r="H59" s="29"/>
      <c r="I59" s="32"/>
      <c r="J59" s="26"/>
      <c r="K59" s="27"/>
    </row>
    <row r="60" spans="1:11" s="28" customFormat="1" ht="15" customHeight="1">
      <c r="A60" s="26"/>
      <c r="B60" s="44"/>
      <c r="C60" s="29"/>
      <c r="D60" s="29"/>
      <c r="E60" s="29"/>
      <c r="F60" s="30"/>
      <c r="G60" s="31"/>
      <c r="H60" s="29">
        <f>SUM(G57:G59)</f>
        <v>237.20400000000004</v>
      </c>
      <c r="I60" s="32"/>
      <c r="J60" s="26"/>
      <c r="K60" s="27"/>
    </row>
    <row r="61" spans="1:11" s="28" customFormat="1" ht="15" customHeight="1">
      <c r="A61" s="26"/>
      <c r="B61" s="68" t="s">
        <v>76</v>
      </c>
      <c r="C61" s="84"/>
      <c r="D61" s="84"/>
      <c r="E61" s="85">
        <v>1.044</v>
      </c>
      <c r="F61" s="30"/>
      <c r="G61" s="31"/>
      <c r="H61" s="29"/>
      <c r="I61" s="32"/>
      <c r="J61" s="26"/>
      <c r="K61" s="27"/>
    </row>
    <row r="62" spans="1:11" s="28" customFormat="1" ht="15" customHeight="1">
      <c r="A62" s="26"/>
      <c r="B62" s="44" t="s">
        <v>43</v>
      </c>
      <c r="C62" s="29"/>
      <c r="D62" s="29"/>
      <c r="E62" s="29"/>
      <c r="F62" s="30"/>
      <c r="G62" s="31"/>
      <c r="H62" s="29">
        <f>H60*E61</f>
        <v>247.64097600000005</v>
      </c>
      <c r="I62" s="32"/>
      <c r="J62" s="52" t="s">
        <v>20</v>
      </c>
      <c r="K62" s="53">
        <f>H62</f>
        <v>247.64097600000005</v>
      </c>
    </row>
    <row r="63" spans="1:11" s="28" customFormat="1" ht="15" customHeight="1">
      <c r="A63" s="26"/>
      <c r="B63" s="44"/>
      <c r="C63" s="29"/>
      <c r="D63" s="29"/>
      <c r="E63" s="29"/>
      <c r="F63" s="30"/>
      <c r="G63" s="31"/>
      <c r="H63" s="29"/>
      <c r="I63" s="32"/>
      <c r="J63" s="26"/>
      <c r="K63" s="27"/>
    </row>
    <row r="64" spans="1:11" s="28" customFormat="1" ht="15" customHeight="1">
      <c r="A64" s="52" t="s">
        <v>40</v>
      </c>
      <c r="B64" s="55" t="s">
        <v>51</v>
      </c>
      <c r="C64" s="29"/>
      <c r="D64" s="29"/>
      <c r="E64" s="29"/>
      <c r="F64" s="30"/>
      <c r="G64" s="31"/>
      <c r="H64" s="29"/>
      <c r="I64" s="32"/>
      <c r="J64" s="26"/>
      <c r="K64" s="27"/>
    </row>
    <row r="65" spans="1:11" s="28" customFormat="1" ht="15" customHeight="1">
      <c r="A65" s="26"/>
      <c r="B65" s="45" t="s">
        <v>42</v>
      </c>
      <c r="C65" s="29"/>
      <c r="D65" s="29"/>
      <c r="E65" s="29"/>
      <c r="F65" s="30"/>
      <c r="G65" s="31"/>
      <c r="H65" s="29"/>
      <c r="I65" s="32"/>
      <c r="J65" s="26"/>
      <c r="K65" s="27"/>
    </row>
    <row r="66" spans="1:11" s="28" customFormat="1" ht="15" customHeight="1">
      <c r="A66" s="26"/>
      <c r="B66" s="44"/>
      <c r="C66" s="29"/>
      <c r="D66" s="29">
        <v>30.03</v>
      </c>
      <c r="E66" s="29">
        <v>10.23</v>
      </c>
      <c r="F66" s="30"/>
      <c r="G66" s="31">
        <f>D66*E66</f>
        <v>307.20690000000002</v>
      </c>
      <c r="H66" s="29"/>
      <c r="I66" s="32"/>
      <c r="J66" s="26"/>
      <c r="K66" s="27"/>
    </row>
    <row r="67" spans="1:11" s="28" customFormat="1" ht="15" customHeight="1">
      <c r="A67" s="26"/>
      <c r="B67" s="44"/>
      <c r="C67" s="29"/>
      <c r="D67" s="29">
        <v>10.23</v>
      </c>
      <c r="E67" s="29">
        <v>1.49</v>
      </c>
      <c r="F67" s="30"/>
      <c r="G67" s="31">
        <f t="shared" ref="G67:G69" si="3">D67*E67</f>
        <v>15.242700000000001</v>
      </c>
      <c r="H67" s="29"/>
      <c r="I67" s="32"/>
      <c r="J67" s="26"/>
      <c r="K67" s="27"/>
    </row>
    <row r="68" spans="1:11" s="28" customFormat="1" ht="15" customHeight="1">
      <c r="A68" s="26"/>
      <c r="B68" s="44"/>
      <c r="C68" s="29"/>
      <c r="D68" s="29">
        <v>5.61</v>
      </c>
      <c r="E68" s="29">
        <v>1.4</v>
      </c>
      <c r="F68" s="30"/>
      <c r="G68" s="31">
        <f t="shared" si="3"/>
        <v>7.8540000000000001</v>
      </c>
      <c r="H68" s="29"/>
      <c r="I68" s="32"/>
      <c r="J68" s="26"/>
      <c r="K68" s="27"/>
    </row>
    <row r="69" spans="1:11" s="28" customFormat="1" ht="15" customHeight="1">
      <c r="A69" s="26"/>
      <c r="B69" s="44"/>
      <c r="C69" s="29"/>
      <c r="D69" s="29">
        <v>7.53</v>
      </c>
      <c r="E69" s="29">
        <v>2.2000000000000002</v>
      </c>
      <c r="F69" s="30"/>
      <c r="G69" s="31">
        <f t="shared" si="3"/>
        <v>16.566000000000003</v>
      </c>
      <c r="H69" s="29"/>
      <c r="I69" s="32"/>
      <c r="J69" s="26"/>
      <c r="K69" s="27"/>
    </row>
    <row r="70" spans="1:11" s="28" customFormat="1" ht="15" customHeight="1">
      <c r="A70" s="26"/>
      <c r="B70" s="44"/>
      <c r="C70" s="29"/>
      <c r="D70" s="29"/>
      <c r="E70" s="29"/>
      <c r="F70" s="30"/>
      <c r="G70" s="31"/>
      <c r="H70" s="29">
        <f>SUM(G66:G69)</f>
        <v>346.86959999999999</v>
      </c>
      <c r="I70" s="32"/>
      <c r="J70" s="26"/>
      <c r="K70" s="27"/>
    </row>
    <row r="71" spans="1:11" s="28" customFormat="1" ht="15" customHeight="1">
      <c r="A71" s="26"/>
      <c r="B71" s="68" t="s">
        <v>76</v>
      </c>
      <c r="C71" s="29"/>
      <c r="D71" s="29"/>
      <c r="E71" s="85">
        <v>1.044</v>
      </c>
      <c r="F71" s="30"/>
      <c r="G71" s="31"/>
      <c r="H71" s="29"/>
      <c r="I71" s="32"/>
      <c r="J71" s="26"/>
      <c r="K71" s="27"/>
    </row>
    <row r="72" spans="1:11" s="28" customFormat="1" ht="15" customHeight="1">
      <c r="A72" s="26"/>
      <c r="B72" s="44" t="s">
        <v>43</v>
      </c>
      <c r="C72" s="29"/>
      <c r="D72" s="29"/>
      <c r="E72" s="29"/>
      <c r="F72" s="30"/>
      <c r="G72" s="31"/>
      <c r="H72" s="29">
        <f>H70*E71</f>
        <v>362.13186239999999</v>
      </c>
      <c r="I72" s="32"/>
      <c r="J72" s="52" t="s">
        <v>20</v>
      </c>
      <c r="K72" s="53">
        <f>H72</f>
        <v>362.13186239999999</v>
      </c>
    </row>
    <row r="73" spans="1:11" s="28" customFormat="1" ht="15" customHeight="1">
      <c r="A73" s="26"/>
      <c r="B73" s="44"/>
      <c r="C73" s="29"/>
      <c r="D73" s="29"/>
      <c r="E73" s="29"/>
      <c r="F73" s="30"/>
      <c r="G73" s="31"/>
      <c r="H73" s="29"/>
      <c r="I73" s="32"/>
      <c r="J73" s="26"/>
      <c r="K73" s="27"/>
    </row>
    <row r="74" spans="1:11" s="28" customFormat="1" ht="15" customHeight="1">
      <c r="A74" s="52" t="s">
        <v>41</v>
      </c>
      <c r="B74" s="55" t="s">
        <v>58</v>
      </c>
      <c r="C74" s="29"/>
      <c r="D74" s="29"/>
      <c r="E74" s="29"/>
      <c r="F74" s="30"/>
      <c r="G74" s="31"/>
      <c r="H74" s="29"/>
      <c r="I74" s="32"/>
      <c r="J74" s="26"/>
      <c r="K74" s="27"/>
    </row>
    <row r="75" spans="1:11" s="28" customFormat="1" ht="15" customHeight="1">
      <c r="A75" s="67"/>
      <c r="B75" s="44"/>
      <c r="C75" s="29">
        <v>25.17</v>
      </c>
      <c r="D75" s="29"/>
      <c r="E75" s="29"/>
      <c r="F75" s="30"/>
      <c r="G75" s="31"/>
      <c r="H75" s="29"/>
      <c r="I75" s="32"/>
      <c r="J75" s="26"/>
      <c r="K75" s="27"/>
    </row>
    <row r="76" spans="1:11" s="28" customFormat="1" ht="15" customHeight="1">
      <c r="A76" s="67"/>
      <c r="B76" s="44"/>
      <c r="C76" s="29">
        <v>6.86</v>
      </c>
      <c r="D76" s="29"/>
      <c r="E76" s="29"/>
      <c r="F76" s="30"/>
      <c r="G76" s="31">
        <f>SUM(C75:C76)</f>
        <v>32.03</v>
      </c>
      <c r="H76" s="29"/>
      <c r="I76" s="32"/>
      <c r="J76" s="52" t="s">
        <v>26</v>
      </c>
      <c r="K76" s="53">
        <f>SUM(G76:G76)</f>
        <v>32.03</v>
      </c>
    </row>
    <row r="77" spans="1:11" s="28" customFormat="1" ht="15" customHeight="1">
      <c r="A77" s="67"/>
      <c r="B77" s="44"/>
      <c r="C77" s="29"/>
      <c r="D77" s="29"/>
      <c r="E77" s="29"/>
      <c r="F77" s="30"/>
      <c r="G77" s="31"/>
      <c r="H77" s="29"/>
      <c r="I77" s="32"/>
      <c r="J77" s="52"/>
      <c r="K77" s="53"/>
    </row>
    <row r="78" spans="1:11" s="28" customFormat="1" ht="15" customHeight="1">
      <c r="A78" s="52" t="s">
        <v>44</v>
      </c>
      <c r="B78" s="55" t="s">
        <v>60</v>
      </c>
      <c r="C78" s="29"/>
      <c r="D78" s="29"/>
      <c r="E78" s="29"/>
      <c r="F78" s="30"/>
      <c r="G78" s="31"/>
      <c r="H78" s="29"/>
      <c r="I78" s="32"/>
      <c r="J78" s="52"/>
      <c r="K78" s="53"/>
    </row>
    <row r="79" spans="1:11" s="28" customFormat="1" ht="15" customHeight="1">
      <c r="A79" s="67"/>
      <c r="B79" s="68" t="s">
        <v>77</v>
      </c>
      <c r="C79" s="29"/>
      <c r="D79" s="29"/>
      <c r="E79" s="29"/>
      <c r="F79" s="30"/>
      <c r="G79" s="31"/>
      <c r="H79" s="29"/>
      <c r="I79" s="32"/>
      <c r="J79" s="52"/>
      <c r="K79" s="53"/>
    </row>
    <row r="80" spans="1:11" s="28" customFormat="1" ht="15" customHeight="1">
      <c r="A80" s="67"/>
      <c r="B80" s="44"/>
      <c r="C80" s="29">
        <v>7.76</v>
      </c>
      <c r="D80" s="29"/>
      <c r="E80" s="29"/>
      <c r="F80" s="30"/>
      <c r="G80" s="31"/>
      <c r="H80" s="29"/>
      <c r="I80" s="32"/>
      <c r="J80" s="52" t="s">
        <v>26</v>
      </c>
      <c r="K80" s="53">
        <f>C80</f>
        <v>7.76</v>
      </c>
    </row>
    <row r="81" spans="1:11" s="28" customFormat="1" ht="15" customHeight="1">
      <c r="A81" s="67"/>
      <c r="B81" s="44"/>
      <c r="C81" s="29"/>
      <c r="D81" s="29"/>
      <c r="E81" s="29"/>
      <c r="F81" s="30"/>
      <c r="G81" s="31"/>
      <c r="H81" s="29"/>
      <c r="I81" s="32"/>
      <c r="J81" s="52"/>
      <c r="K81" s="53"/>
    </row>
    <row r="82" spans="1:11" s="28" customFormat="1" ht="15" customHeight="1">
      <c r="A82" s="52" t="s">
        <v>53</v>
      </c>
      <c r="B82" s="55" t="s">
        <v>59</v>
      </c>
      <c r="C82" s="29"/>
      <c r="D82" s="29"/>
      <c r="E82" s="29"/>
      <c r="F82" s="30"/>
      <c r="G82" s="31"/>
      <c r="H82" s="29"/>
      <c r="I82" s="32"/>
      <c r="J82" s="52"/>
      <c r="K82" s="53"/>
    </row>
    <row r="83" spans="1:11" s="28" customFormat="1" ht="15" customHeight="1">
      <c r="A83" s="67"/>
      <c r="B83" s="68" t="s">
        <v>77</v>
      </c>
      <c r="C83" s="29"/>
      <c r="D83" s="29"/>
      <c r="E83" s="29"/>
      <c r="F83" s="30"/>
      <c r="G83" s="31"/>
      <c r="H83" s="29"/>
      <c r="I83" s="32"/>
      <c r="J83" s="52"/>
      <c r="K83" s="53"/>
    </row>
    <row r="84" spans="1:11" s="28" customFormat="1" ht="15" customHeight="1">
      <c r="A84" s="67"/>
      <c r="B84" s="44"/>
      <c r="C84" s="29">
        <v>7.03</v>
      </c>
      <c r="D84" s="29"/>
      <c r="E84" s="29"/>
      <c r="F84" s="30"/>
      <c r="G84" s="31"/>
      <c r="H84" s="29"/>
      <c r="I84" s="32"/>
      <c r="J84" s="52" t="s">
        <v>26</v>
      </c>
      <c r="K84" s="53">
        <f>C84</f>
        <v>7.03</v>
      </c>
    </row>
    <row r="85" spans="1:11" s="28" customFormat="1" ht="15" customHeight="1">
      <c r="A85" s="26"/>
      <c r="B85" s="44"/>
      <c r="C85" s="29"/>
      <c r="D85" s="29"/>
      <c r="E85" s="29"/>
      <c r="F85" s="30"/>
      <c r="G85" s="31"/>
      <c r="H85" s="29"/>
      <c r="I85" s="32"/>
      <c r="J85" s="26"/>
      <c r="K85" s="27"/>
    </row>
    <row r="86" spans="1:11" s="28" customFormat="1" ht="15" customHeight="1">
      <c r="A86" s="52" t="s">
        <v>54</v>
      </c>
      <c r="B86" s="55" t="s">
        <v>28</v>
      </c>
      <c r="C86" s="29"/>
      <c r="D86" s="29"/>
      <c r="E86" s="29"/>
      <c r="F86" s="30"/>
      <c r="G86" s="31"/>
      <c r="H86" s="29"/>
      <c r="I86" s="32"/>
      <c r="J86" s="26"/>
      <c r="K86" s="27"/>
    </row>
    <row r="87" spans="1:11" s="28" customFormat="1" ht="15" customHeight="1">
      <c r="A87" s="52"/>
      <c r="B87" s="68" t="s">
        <v>77</v>
      </c>
      <c r="C87" s="29"/>
      <c r="D87" s="29"/>
      <c r="E87" s="29"/>
      <c r="F87" s="30"/>
      <c r="G87" s="31"/>
      <c r="H87" s="29"/>
      <c r="I87" s="32"/>
      <c r="J87" s="26"/>
      <c r="K87" s="27"/>
    </row>
    <row r="88" spans="1:11" s="28" customFormat="1" ht="15" customHeight="1">
      <c r="A88" s="52"/>
      <c r="B88" s="43">
        <v>2</v>
      </c>
      <c r="C88" s="29">
        <v>5.08</v>
      </c>
      <c r="D88" s="29">
        <f>B88*C88</f>
        <v>10.16</v>
      </c>
      <c r="E88" s="29"/>
      <c r="F88" s="30"/>
      <c r="G88" s="31"/>
      <c r="H88" s="29"/>
      <c r="I88" s="32"/>
      <c r="J88" s="26"/>
      <c r="K88" s="27"/>
    </row>
    <row r="89" spans="1:11" s="28" customFormat="1" ht="15" customHeight="1">
      <c r="A89" s="52"/>
      <c r="B89" s="43">
        <v>2</v>
      </c>
      <c r="C89" s="29">
        <v>5.6</v>
      </c>
      <c r="D89" s="29">
        <f t="shared" ref="D89:D90" si="4">B89*C89</f>
        <v>11.2</v>
      </c>
      <c r="E89" s="29"/>
      <c r="F89" s="30"/>
      <c r="G89" s="31"/>
      <c r="H89" s="29"/>
      <c r="I89" s="32"/>
      <c r="J89" s="26"/>
      <c r="K89" s="27"/>
    </row>
    <row r="90" spans="1:11" s="28" customFormat="1" ht="15" customHeight="1">
      <c r="A90" s="52"/>
      <c r="B90" s="43">
        <v>2</v>
      </c>
      <c r="C90" s="29">
        <v>1.46</v>
      </c>
      <c r="D90" s="29">
        <f t="shared" si="4"/>
        <v>2.92</v>
      </c>
      <c r="E90" s="29"/>
      <c r="F90" s="30"/>
      <c r="G90" s="31"/>
      <c r="H90" s="29"/>
      <c r="I90" s="32"/>
      <c r="J90" s="26"/>
      <c r="K90" s="27"/>
    </row>
    <row r="91" spans="1:11" s="28" customFormat="1" ht="15" customHeight="1">
      <c r="A91" s="52"/>
      <c r="B91" s="43">
        <v>2</v>
      </c>
      <c r="C91" s="29">
        <v>2.2999999999999998</v>
      </c>
      <c r="D91" s="29">
        <f t="shared" ref="D91" si="5">B91*C91</f>
        <v>4.5999999999999996</v>
      </c>
      <c r="E91" s="29"/>
      <c r="F91" s="30"/>
      <c r="G91" s="31"/>
      <c r="H91" s="29"/>
      <c r="I91" s="32"/>
      <c r="J91" s="26"/>
      <c r="K91" s="27"/>
    </row>
    <row r="92" spans="1:11" s="28" customFormat="1" ht="15" customHeight="1">
      <c r="A92" s="52"/>
      <c r="B92" s="55"/>
      <c r="C92" s="29"/>
      <c r="D92" s="29">
        <f>SUM(D88:D91)</f>
        <v>28.880000000000003</v>
      </c>
      <c r="E92" s="29"/>
      <c r="F92" s="30"/>
      <c r="G92" s="31"/>
      <c r="H92" s="29"/>
      <c r="I92" s="32"/>
      <c r="J92" s="52" t="s">
        <v>26</v>
      </c>
      <c r="K92" s="53">
        <f>D92</f>
        <v>28.880000000000003</v>
      </c>
    </row>
    <row r="93" spans="1:11" s="28" customFormat="1" ht="15" customHeight="1">
      <c r="A93" s="52"/>
      <c r="B93" s="43"/>
      <c r="C93" s="29"/>
      <c r="D93" s="29"/>
      <c r="E93" s="29"/>
      <c r="F93" s="30"/>
      <c r="G93" s="31"/>
      <c r="H93" s="29"/>
      <c r="I93" s="32"/>
      <c r="J93" s="52"/>
      <c r="K93" s="53"/>
    </row>
    <row r="94" spans="1:11" s="28" customFormat="1" ht="15" customHeight="1">
      <c r="A94" s="54">
        <v>5</v>
      </c>
      <c r="B94" s="64" t="s">
        <v>31</v>
      </c>
      <c r="C94" s="29"/>
      <c r="D94" s="29"/>
      <c r="E94" s="29"/>
      <c r="F94" s="30"/>
      <c r="G94" s="31"/>
      <c r="H94" s="29"/>
      <c r="I94" s="32"/>
      <c r="J94" s="52"/>
      <c r="K94" s="53"/>
    </row>
    <row r="95" spans="1:11" s="28" customFormat="1" ht="15" customHeight="1">
      <c r="A95" s="52"/>
      <c r="B95" s="43"/>
      <c r="C95" s="29"/>
      <c r="D95" s="29"/>
      <c r="E95" s="29"/>
      <c r="F95" s="30"/>
      <c r="G95" s="31"/>
      <c r="H95" s="29"/>
      <c r="I95" s="32"/>
      <c r="J95" s="52"/>
      <c r="K95" s="53"/>
    </row>
    <row r="96" spans="1:11" s="28" customFormat="1" ht="15" customHeight="1">
      <c r="A96" s="52" t="s">
        <v>27</v>
      </c>
      <c r="B96" s="64" t="s">
        <v>50</v>
      </c>
      <c r="C96" s="29"/>
      <c r="D96" s="29"/>
      <c r="E96" s="29"/>
      <c r="F96" s="30"/>
      <c r="G96" s="31"/>
      <c r="H96" s="29"/>
      <c r="I96" s="32"/>
      <c r="J96" s="52"/>
      <c r="K96" s="53"/>
    </row>
    <row r="97" spans="1:11" s="28" customFormat="1" ht="15" customHeight="1">
      <c r="A97" s="52"/>
      <c r="B97" s="45" t="s">
        <v>45</v>
      </c>
      <c r="C97" s="29"/>
      <c r="D97" s="29"/>
      <c r="E97" s="29"/>
      <c r="F97" s="30"/>
      <c r="G97" s="31"/>
      <c r="H97" s="29"/>
      <c r="I97" s="32"/>
      <c r="J97" s="52" t="s">
        <v>26</v>
      </c>
      <c r="K97" s="53">
        <f>D37</f>
        <v>63.040000000000006</v>
      </c>
    </row>
    <row r="98" spans="1:11" s="28" customFormat="1" ht="15" customHeight="1">
      <c r="A98" s="52"/>
      <c r="B98" s="44"/>
      <c r="C98" s="29"/>
      <c r="D98" s="29"/>
      <c r="E98" s="29"/>
      <c r="F98" s="30"/>
      <c r="G98" s="31"/>
      <c r="H98" s="29"/>
      <c r="I98" s="32"/>
      <c r="J98" s="52"/>
      <c r="K98" s="53"/>
    </row>
    <row r="99" spans="1:11" s="28" customFormat="1" ht="15" customHeight="1">
      <c r="A99" s="52" t="s">
        <v>29</v>
      </c>
      <c r="B99" s="55" t="s">
        <v>46</v>
      </c>
      <c r="C99" s="29"/>
      <c r="D99" s="29"/>
      <c r="E99" s="29"/>
      <c r="F99" s="30"/>
      <c r="G99" s="31"/>
      <c r="H99" s="29"/>
      <c r="I99" s="32"/>
      <c r="J99" s="52"/>
      <c r="K99" s="53"/>
    </row>
    <row r="100" spans="1:11" s="28" customFormat="1" ht="15" customHeight="1">
      <c r="A100" s="52"/>
      <c r="B100" s="68" t="s">
        <v>78</v>
      </c>
      <c r="C100" s="29"/>
      <c r="D100" s="29"/>
      <c r="E100" s="29"/>
      <c r="F100" s="30"/>
      <c r="G100" s="31"/>
      <c r="H100" s="29"/>
      <c r="I100" s="32"/>
      <c r="J100" s="52"/>
      <c r="K100" s="53"/>
    </row>
    <row r="101" spans="1:11" s="28" customFormat="1" ht="15" customHeight="1">
      <c r="A101" s="52"/>
      <c r="B101" s="43">
        <v>3</v>
      </c>
      <c r="C101" s="29">
        <v>2.58</v>
      </c>
      <c r="D101" s="29">
        <f>B101*C101</f>
        <v>7.74</v>
      </c>
      <c r="E101" s="29"/>
      <c r="F101" s="30"/>
      <c r="G101" s="31"/>
      <c r="H101" s="29"/>
      <c r="I101" s="32"/>
      <c r="J101" s="52"/>
      <c r="K101" s="53"/>
    </row>
    <row r="102" spans="1:11" s="28" customFormat="1" ht="15" customHeight="1">
      <c r="A102" s="52"/>
      <c r="B102" s="43">
        <v>2</v>
      </c>
      <c r="C102" s="29">
        <v>2.4300000000000002</v>
      </c>
      <c r="D102" s="29">
        <f t="shared" ref="D102:D104" si="6">B102*C102</f>
        <v>4.8600000000000003</v>
      </c>
      <c r="E102" s="29"/>
      <c r="F102" s="30"/>
      <c r="G102" s="31"/>
      <c r="H102" s="29"/>
      <c r="I102" s="32"/>
      <c r="J102" s="52"/>
      <c r="K102" s="53"/>
    </row>
    <row r="103" spans="1:11" s="28" customFormat="1" ht="15" customHeight="1">
      <c r="A103" s="52"/>
      <c r="B103" s="43">
        <v>1</v>
      </c>
      <c r="C103" s="29">
        <v>2.0099999999999998</v>
      </c>
      <c r="D103" s="29">
        <f t="shared" si="6"/>
        <v>2.0099999999999998</v>
      </c>
      <c r="E103" s="29"/>
      <c r="F103" s="30"/>
      <c r="G103" s="31"/>
      <c r="H103" s="29"/>
      <c r="I103" s="32"/>
      <c r="J103" s="52"/>
      <c r="K103" s="53"/>
    </row>
    <row r="104" spans="1:11" s="28" customFormat="1" ht="15" customHeight="1">
      <c r="A104" s="52"/>
      <c r="B104" s="43">
        <v>1</v>
      </c>
      <c r="C104" s="29">
        <v>1.92</v>
      </c>
      <c r="D104" s="29">
        <f t="shared" si="6"/>
        <v>1.92</v>
      </c>
      <c r="E104" s="29"/>
      <c r="F104" s="30"/>
      <c r="G104" s="31"/>
      <c r="H104" s="29"/>
      <c r="I104" s="32"/>
      <c r="J104" s="52"/>
      <c r="K104" s="53"/>
    </row>
    <row r="105" spans="1:11" s="28" customFormat="1" ht="15" customHeight="1">
      <c r="A105" s="52"/>
      <c r="B105" s="43"/>
      <c r="C105" s="29"/>
      <c r="D105" s="29">
        <f>SUM(D101:D104)</f>
        <v>16.53</v>
      </c>
      <c r="E105" s="29"/>
      <c r="F105" s="30"/>
      <c r="G105" s="31"/>
      <c r="H105" s="29"/>
      <c r="I105" s="32"/>
      <c r="J105" s="52" t="s">
        <v>26</v>
      </c>
      <c r="K105" s="53">
        <f>D105</f>
        <v>16.53</v>
      </c>
    </row>
    <row r="106" spans="1:11" s="28" customFormat="1" ht="15" customHeight="1">
      <c r="A106" s="52"/>
      <c r="B106" s="43"/>
      <c r="C106" s="29"/>
      <c r="D106" s="29"/>
      <c r="E106" s="29"/>
      <c r="F106" s="30"/>
      <c r="G106" s="31"/>
      <c r="H106" s="29"/>
      <c r="I106" s="32"/>
      <c r="J106" s="52"/>
      <c r="K106" s="53"/>
    </row>
    <row r="107" spans="1:11" s="28" customFormat="1" ht="15" customHeight="1">
      <c r="A107" s="52" t="s">
        <v>30</v>
      </c>
      <c r="B107" s="64" t="s">
        <v>32</v>
      </c>
      <c r="C107" s="29"/>
      <c r="D107" s="29"/>
      <c r="E107" s="29"/>
      <c r="F107" s="30"/>
      <c r="G107" s="31"/>
      <c r="H107" s="29"/>
      <c r="I107" s="32"/>
      <c r="J107" s="52"/>
      <c r="K107" s="53"/>
    </row>
    <row r="108" spans="1:11" s="28" customFormat="1" ht="15" customHeight="1">
      <c r="A108" s="52"/>
      <c r="B108" s="43">
        <v>7</v>
      </c>
      <c r="C108" s="29"/>
      <c r="D108" s="29"/>
      <c r="E108" s="29"/>
      <c r="F108" s="30"/>
      <c r="G108" s="31"/>
      <c r="H108" s="29"/>
      <c r="I108" s="32"/>
      <c r="J108" s="52" t="s">
        <v>33</v>
      </c>
      <c r="K108" s="69">
        <f>B108</f>
        <v>7</v>
      </c>
    </row>
    <row r="109" spans="1:11" s="28" customFormat="1" ht="15" customHeight="1">
      <c r="A109" s="52"/>
      <c r="B109" s="64"/>
      <c r="C109" s="29"/>
      <c r="D109" s="29"/>
      <c r="E109" s="29"/>
      <c r="F109" s="30"/>
      <c r="G109" s="31"/>
      <c r="H109" s="29"/>
      <c r="I109" s="32"/>
      <c r="J109" s="52"/>
      <c r="K109" s="53"/>
    </row>
    <row r="110" spans="1:11" s="28" customFormat="1" ht="15" customHeight="1">
      <c r="A110" s="54">
        <v>6</v>
      </c>
      <c r="B110" s="64" t="s">
        <v>35</v>
      </c>
      <c r="C110" s="29"/>
      <c r="D110" s="29"/>
      <c r="E110" s="29"/>
      <c r="F110" s="30"/>
      <c r="G110" s="31"/>
      <c r="H110" s="29"/>
      <c r="I110" s="32"/>
      <c r="J110" s="52"/>
      <c r="K110" s="53"/>
    </row>
    <row r="111" spans="1:11" s="28" customFormat="1" ht="15" customHeight="1">
      <c r="A111" s="52"/>
      <c r="B111" s="64"/>
      <c r="C111" s="29"/>
      <c r="D111" s="29"/>
      <c r="E111" s="29"/>
      <c r="F111" s="30"/>
      <c r="G111" s="31"/>
      <c r="H111" s="29"/>
      <c r="I111" s="32"/>
      <c r="J111" s="52"/>
      <c r="K111" s="53"/>
    </row>
    <row r="112" spans="1:11" s="28" customFormat="1" ht="15" customHeight="1">
      <c r="A112" s="54" t="s">
        <v>34</v>
      </c>
      <c r="B112" s="64" t="s">
        <v>64</v>
      </c>
      <c r="C112" s="29"/>
      <c r="D112" s="29"/>
      <c r="E112" s="29"/>
      <c r="F112" s="30"/>
      <c r="G112" s="31"/>
      <c r="H112" s="29"/>
      <c r="I112" s="32"/>
      <c r="J112" s="52"/>
      <c r="K112" s="53"/>
    </row>
    <row r="113" spans="1:11" s="28" customFormat="1" ht="15" customHeight="1">
      <c r="A113" s="54"/>
      <c r="B113" s="64"/>
      <c r="C113" s="29"/>
      <c r="D113" s="29"/>
      <c r="E113" s="29"/>
      <c r="F113" s="30"/>
      <c r="G113" s="31"/>
      <c r="H113" s="29"/>
      <c r="I113" s="32"/>
      <c r="J113" s="52"/>
      <c r="K113" s="53"/>
    </row>
    <row r="114" spans="1:11" s="28" customFormat="1" ht="15" customHeight="1">
      <c r="A114" s="54"/>
      <c r="B114" s="43" t="s">
        <v>67</v>
      </c>
      <c r="C114" s="29"/>
      <c r="D114" s="29"/>
      <c r="E114" s="29"/>
      <c r="F114" s="30"/>
      <c r="G114" s="31"/>
      <c r="H114" s="29"/>
      <c r="I114" s="32"/>
      <c r="J114" s="52"/>
      <c r="K114" s="53"/>
    </row>
    <row r="115" spans="1:11" s="28" customFormat="1" ht="15" customHeight="1">
      <c r="A115" s="52"/>
      <c r="B115" s="43">
        <v>2</v>
      </c>
      <c r="C115" s="76"/>
      <c r="D115" s="77" t="s">
        <v>79</v>
      </c>
      <c r="E115" s="29">
        <v>1.9</v>
      </c>
      <c r="F115" s="29">
        <f>(2.95+3.52)/2</f>
        <v>3.2350000000000003</v>
      </c>
      <c r="G115" s="31">
        <f>B115*E115*F115</f>
        <v>12.293000000000001</v>
      </c>
      <c r="H115" s="29"/>
      <c r="I115" s="32"/>
      <c r="J115" s="52"/>
      <c r="K115" s="53"/>
    </row>
    <row r="116" spans="1:11" s="28" customFormat="1" ht="15" customHeight="1">
      <c r="A116" s="52"/>
      <c r="B116" s="43">
        <v>1</v>
      </c>
      <c r="C116" s="29"/>
      <c r="D116" s="29"/>
      <c r="E116" s="29">
        <v>4.6100000000000003</v>
      </c>
      <c r="F116" s="30">
        <v>2.95</v>
      </c>
      <c r="G116" s="31">
        <f>B116*E116*F116</f>
        <v>13.599500000000003</v>
      </c>
      <c r="H116" s="29"/>
      <c r="I116" s="32"/>
      <c r="J116" s="52"/>
      <c r="K116" s="53"/>
    </row>
    <row r="117" spans="1:11" s="28" customFormat="1" ht="15" customHeight="1">
      <c r="A117" s="52"/>
      <c r="B117" s="78" t="s">
        <v>47</v>
      </c>
      <c r="C117" s="29"/>
      <c r="D117" s="29"/>
      <c r="E117" s="29"/>
      <c r="F117" s="30"/>
      <c r="G117" s="31"/>
      <c r="H117" s="29"/>
      <c r="I117" s="32"/>
      <c r="J117" s="52"/>
      <c r="K117" s="53"/>
    </row>
    <row r="118" spans="1:11" s="28" customFormat="1" ht="15" customHeight="1">
      <c r="A118" s="52"/>
      <c r="B118" s="43">
        <v>2</v>
      </c>
      <c r="C118" s="29"/>
      <c r="D118" s="29"/>
      <c r="E118" s="29">
        <v>1</v>
      </c>
      <c r="F118" s="30">
        <v>2.1</v>
      </c>
      <c r="G118" s="31">
        <f>-B118*E118*F118</f>
        <v>-4.2</v>
      </c>
      <c r="H118" s="29"/>
      <c r="I118" s="32"/>
      <c r="J118" s="52"/>
      <c r="K118" s="53"/>
    </row>
    <row r="119" spans="1:11" s="28" customFormat="1" ht="15" customHeight="1">
      <c r="A119" s="52"/>
      <c r="B119" s="43">
        <v>3</v>
      </c>
      <c r="C119" s="29"/>
      <c r="D119" s="29"/>
      <c r="E119" s="29">
        <v>2.82</v>
      </c>
      <c r="F119" s="30">
        <v>0.4</v>
      </c>
      <c r="G119" s="31">
        <f>-B119*E119*F119</f>
        <v>-3.3839999999999999</v>
      </c>
      <c r="H119" s="29">
        <f>SUM(G115:G119)</f>
        <v>18.308500000000006</v>
      </c>
      <c r="I119" s="32"/>
      <c r="J119" s="52"/>
      <c r="K119" s="53"/>
    </row>
    <row r="120" spans="1:11" s="28" customFormat="1" ht="15" customHeight="1">
      <c r="A120" s="52"/>
      <c r="B120" s="43"/>
      <c r="C120" s="29"/>
      <c r="D120" s="29"/>
      <c r="E120" s="29"/>
      <c r="F120" s="30"/>
      <c r="G120" s="31"/>
      <c r="H120" s="29"/>
      <c r="I120" s="32"/>
      <c r="J120" s="52"/>
      <c r="K120" s="53"/>
    </row>
    <row r="121" spans="1:11" s="28" customFormat="1" ht="15" customHeight="1">
      <c r="A121" s="52"/>
      <c r="B121" s="43" t="s">
        <v>80</v>
      </c>
      <c r="C121" s="29"/>
      <c r="D121" s="29"/>
      <c r="E121" s="29"/>
      <c r="F121" s="30"/>
      <c r="G121" s="31"/>
      <c r="H121" s="29"/>
      <c r="I121" s="32"/>
      <c r="J121" s="52"/>
      <c r="K121" s="53"/>
    </row>
    <row r="122" spans="1:11" s="28" customFormat="1" ht="15" customHeight="1">
      <c r="A122" s="52"/>
      <c r="B122" s="43">
        <v>2</v>
      </c>
      <c r="C122" s="29"/>
      <c r="D122" s="29"/>
      <c r="E122" s="29">
        <v>0.89</v>
      </c>
      <c r="F122" s="30">
        <v>3.54</v>
      </c>
      <c r="G122" s="31">
        <f>B122*E122*F122</f>
        <v>6.3012000000000006</v>
      </c>
      <c r="H122" s="29"/>
      <c r="I122" s="32"/>
      <c r="J122" s="52"/>
      <c r="K122" s="53"/>
    </row>
    <row r="123" spans="1:11" s="28" customFormat="1" ht="15" customHeight="1">
      <c r="A123" s="52"/>
      <c r="B123" s="43">
        <v>2</v>
      </c>
      <c r="C123" s="29"/>
      <c r="D123" s="29"/>
      <c r="E123" s="29">
        <v>0.2</v>
      </c>
      <c r="F123" s="30">
        <v>3.54</v>
      </c>
      <c r="G123" s="31">
        <f>B123*E123*F123</f>
        <v>1.4160000000000001</v>
      </c>
      <c r="H123" s="29"/>
      <c r="I123" s="32"/>
      <c r="J123" s="52"/>
      <c r="K123" s="53"/>
    </row>
    <row r="124" spans="1:11" s="28" customFormat="1" ht="15" customHeight="1">
      <c r="A124" s="52"/>
      <c r="B124" s="43"/>
      <c r="C124" s="29"/>
      <c r="D124" s="29"/>
      <c r="E124" s="29"/>
      <c r="F124" s="30"/>
      <c r="G124" s="31"/>
      <c r="H124" s="29">
        <f>SUM(G122:G123)</f>
        <v>7.7172000000000009</v>
      </c>
      <c r="I124" s="32"/>
      <c r="J124" s="52" t="s">
        <v>20</v>
      </c>
      <c r="K124" s="53">
        <f>SUM(H119:H124)</f>
        <v>26.025700000000008</v>
      </c>
    </row>
    <row r="125" spans="1:11" s="28" customFormat="1" ht="15" customHeight="1">
      <c r="A125" s="52"/>
      <c r="B125" s="43"/>
      <c r="C125" s="29"/>
      <c r="D125" s="29"/>
      <c r="E125" s="29"/>
      <c r="F125" s="30"/>
      <c r="G125" s="31"/>
      <c r="H125" s="29"/>
      <c r="I125" s="32"/>
      <c r="J125" s="52"/>
      <c r="K125" s="53"/>
    </row>
    <row r="126" spans="1:11" s="28" customFormat="1" ht="15" customHeight="1">
      <c r="A126" s="52"/>
      <c r="B126" s="43"/>
      <c r="C126" s="29"/>
      <c r="D126" s="29"/>
      <c r="E126" s="29"/>
      <c r="F126" s="30"/>
      <c r="G126" s="31"/>
      <c r="H126" s="29"/>
      <c r="I126" s="32"/>
      <c r="J126" s="52"/>
      <c r="K126" s="53"/>
    </row>
    <row r="127" spans="1:11" s="28" customFormat="1" ht="15" customHeight="1">
      <c r="A127" s="52"/>
      <c r="B127" s="43"/>
      <c r="C127" s="29"/>
      <c r="D127" s="29"/>
      <c r="E127" s="29"/>
      <c r="F127" s="30"/>
      <c r="G127" s="31"/>
      <c r="H127" s="29"/>
      <c r="I127" s="32"/>
      <c r="J127" s="52"/>
      <c r="K127" s="53"/>
    </row>
    <row r="128" spans="1:11" s="28" customFormat="1" ht="15" customHeight="1">
      <c r="A128" s="52"/>
      <c r="B128" s="43"/>
      <c r="C128" s="29"/>
      <c r="D128" s="29"/>
      <c r="E128" s="29"/>
      <c r="F128" s="30"/>
      <c r="G128" s="31"/>
      <c r="H128" s="29"/>
      <c r="I128" s="32"/>
      <c r="J128" s="52"/>
      <c r="K128" s="53"/>
    </row>
    <row r="129" spans="1:11" s="28" customFormat="1" ht="15" customHeight="1">
      <c r="A129" s="52"/>
      <c r="B129" s="43"/>
      <c r="C129" s="29"/>
      <c r="D129" s="29"/>
      <c r="E129" s="29"/>
      <c r="F129" s="30"/>
      <c r="G129" s="31"/>
      <c r="H129" s="29"/>
      <c r="I129" s="32"/>
      <c r="J129" s="52"/>
      <c r="K129" s="53"/>
    </row>
    <row r="130" spans="1:11" s="28" customFormat="1" ht="15" customHeight="1">
      <c r="A130" s="52"/>
      <c r="B130" s="43"/>
      <c r="C130" s="29"/>
      <c r="D130" s="29"/>
      <c r="E130" s="29"/>
      <c r="F130" s="30"/>
      <c r="G130" s="31"/>
      <c r="H130" s="29"/>
      <c r="I130" s="32"/>
      <c r="J130" s="52"/>
      <c r="K130" s="53"/>
    </row>
    <row r="131" spans="1:11" s="28" customFormat="1" ht="15" customHeight="1">
      <c r="A131" s="52"/>
      <c r="B131" s="43"/>
      <c r="C131" s="29"/>
      <c r="D131" s="29"/>
      <c r="E131" s="29"/>
      <c r="F131" s="30"/>
      <c r="G131" s="31"/>
      <c r="H131" s="29"/>
      <c r="I131" s="32"/>
      <c r="J131" s="52"/>
      <c r="K131" s="53"/>
    </row>
    <row r="132" spans="1:11" s="28" customFormat="1" ht="15" customHeight="1">
      <c r="A132" s="52"/>
      <c r="B132" s="43"/>
      <c r="C132" s="29"/>
      <c r="D132" s="29"/>
      <c r="E132" s="29"/>
      <c r="F132" s="30"/>
      <c r="G132" s="31"/>
      <c r="H132" s="29"/>
      <c r="I132" s="32"/>
      <c r="J132" s="52"/>
      <c r="K132" s="53"/>
    </row>
    <row r="133" spans="1:11" s="28" customFormat="1" ht="15" customHeight="1">
      <c r="A133" s="52"/>
      <c r="B133" s="43"/>
      <c r="C133" s="29"/>
      <c r="D133" s="29"/>
      <c r="E133" s="29"/>
      <c r="F133" s="30"/>
      <c r="G133" s="31"/>
      <c r="H133" s="29"/>
      <c r="I133" s="32"/>
      <c r="J133" s="52"/>
      <c r="K133" s="53"/>
    </row>
    <row r="134" spans="1:11" s="28" customFormat="1" ht="15" customHeight="1">
      <c r="A134" s="52"/>
      <c r="B134" s="43"/>
      <c r="C134" s="29"/>
      <c r="D134" s="29"/>
      <c r="E134" s="29"/>
      <c r="F134" s="30"/>
      <c r="G134" s="31"/>
      <c r="H134" s="29"/>
      <c r="I134" s="32"/>
      <c r="J134" s="52"/>
      <c r="K134" s="53"/>
    </row>
    <row r="135" spans="1:11" s="28" customFormat="1" ht="15" customHeight="1">
      <c r="A135" s="52"/>
      <c r="B135" s="43"/>
      <c r="C135" s="29"/>
      <c r="D135" s="29"/>
      <c r="E135" s="29"/>
      <c r="F135" s="30"/>
      <c r="G135" s="31"/>
      <c r="H135" s="29"/>
      <c r="I135" s="32"/>
      <c r="J135" s="52"/>
      <c r="K135" s="53"/>
    </row>
    <row r="136" spans="1:11" s="28" customFormat="1" ht="15" customHeight="1">
      <c r="A136" s="52"/>
      <c r="B136" s="64"/>
      <c r="C136" s="29"/>
      <c r="D136" s="29"/>
      <c r="E136" s="29"/>
      <c r="F136" s="30"/>
      <c r="G136" s="31"/>
      <c r="H136" s="29"/>
      <c r="I136" s="32"/>
      <c r="J136" s="52"/>
      <c r="K136" s="53"/>
    </row>
    <row r="137" spans="1:11" ht="15" customHeight="1" thickBot="1">
      <c r="A137" s="46"/>
      <c r="B137" s="47"/>
      <c r="C137" s="48"/>
      <c r="D137" s="48"/>
      <c r="E137" s="48"/>
      <c r="F137" s="49"/>
      <c r="G137" s="50"/>
      <c r="H137" s="48"/>
      <c r="I137" s="51"/>
      <c r="J137" s="15"/>
      <c r="K137" s="16"/>
    </row>
  </sheetData>
  <mergeCells count="4">
    <mergeCell ref="A1:C1"/>
    <mergeCell ref="D1:I1"/>
    <mergeCell ref="J1:K1"/>
    <mergeCell ref="B3:I3"/>
  </mergeCells>
  <pageMargins left="0.47244094488188981" right="0.39370078740157483" top="0.39370078740157483" bottom="0.59055118110236227" header="0.51181102362204722" footer="0.39370078740157483"/>
  <pageSetup paperSize="9" orientation="portrait" horizontalDpi="300" verticalDpi="300" r:id="rId1"/>
  <headerFooter alignWithMargins="0">
    <oddFooter>&amp;LEtabli par Prénom NOM&amp;RPage 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Estimation</vt:lpstr>
      <vt:lpstr>Avant-métré</vt:lpstr>
      <vt:lpstr>'Avant-métré'!Impression_des_titres</vt:lpstr>
      <vt:lpstr>Estimation!Impression_des_titres</vt:lpstr>
      <vt:lpstr>Estimation!Zone_d_impression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FREMEZ</dc:creator>
  <cp:lastModifiedBy>Sixte VIGNON_TEBAA</cp:lastModifiedBy>
  <cp:lastPrinted>2014-11-21T09:44:25Z</cp:lastPrinted>
  <dcterms:created xsi:type="dcterms:W3CDTF">2009-11-30T12:21:42Z</dcterms:created>
  <dcterms:modified xsi:type="dcterms:W3CDTF">2014-11-21T09:44:26Z</dcterms:modified>
</cp:coreProperties>
</file>