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592" windowHeight="6372" tabRatio="801" activeTab="0"/>
  </bookViews>
  <sheets>
    <sheet name="Synthese" sheetId="1" r:id="rId1"/>
    <sheet name="CR BALADIN" sheetId="2" r:id="rId2"/>
    <sheet name="CR bangui" sheetId="3" r:id="rId3"/>
    <sheet name="CR bang" sheetId="4" r:id="rId4"/>
    <sheet name="listing" sheetId="5" r:id="rId5"/>
    <sheet name="Feuil4" sheetId="6" r:id="rId6"/>
  </sheets>
  <definedNames>
    <definedName name="chargef">#REF!</definedName>
    <definedName name="chargev">#REF!</definedName>
    <definedName name="cmin">'Synthese'!$F$3</definedName>
    <definedName name="conso">#REF!</definedName>
    <definedName name="CR" localSheetId="3">'CR bang'!$F$47</definedName>
    <definedName name="CR" localSheetId="2">'CR bangui'!$F$46</definedName>
    <definedName name="CR">'CR BALADIN'!$F$47</definedName>
    <definedName name="mat">'listing'!$A$1:$F$138</definedName>
    <definedName name="synttps">#REF!</definedName>
  </definedNames>
  <calcPr fullCalcOnLoad="1"/>
</workbook>
</file>

<file path=xl/comments1.xml><?xml version="1.0" encoding="utf-8"?>
<comments xmlns="http://schemas.openxmlformats.org/spreadsheetml/2006/main">
  <authors>
    <author>ddom</author>
  </authors>
  <commentList>
    <comment ref="F3" authorId="0">
      <text>
        <r>
          <rPr>
            <b/>
            <sz val="9"/>
            <rFont val="Tahoma"/>
            <family val="2"/>
          </rPr>
          <t xml:space="preserve">Coût minute
</t>
        </r>
      </text>
    </comment>
  </commentList>
</comments>
</file>

<file path=xl/comments2.xml><?xml version="1.0" encoding="utf-8"?>
<comments xmlns="http://schemas.openxmlformats.org/spreadsheetml/2006/main">
  <authors>
    <author>Duc Dominique</author>
  </authors>
  <commentList>
    <comment ref="D33" authorId="0">
      <text>
        <r>
          <rPr>
            <b/>
            <sz val="8"/>
            <rFont val="Tahoma"/>
            <family val="2"/>
          </rPr>
          <t xml:space="preserve">% à calculer 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Duc Dominique</author>
  </authors>
  <commentList>
    <comment ref="D32" authorId="0">
      <text>
        <r>
          <rPr>
            <b/>
            <sz val="8"/>
            <rFont val="Tahoma"/>
            <family val="2"/>
          </rPr>
          <t xml:space="preserve">% à calculer 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Duc Dominique</author>
  </authors>
  <commentList>
    <comment ref="D33" authorId="0">
      <text>
        <r>
          <rPr>
            <b/>
            <sz val="8"/>
            <rFont val="Tahoma"/>
            <family val="2"/>
          </rPr>
          <t xml:space="preserve">% à calculer 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<sst xmlns="http://schemas.openxmlformats.org/spreadsheetml/2006/main" count="569" uniqueCount="239">
  <si>
    <t>COLLECTION</t>
  </si>
  <si>
    <t>CREATEUR</t>
  </si>
  <si>
    <t>MARQUE</t>
  </si>
  <si>
    <t>REF</t>
  </si>
  <si>
    <t>DESIGNATIONS</t>
  </si>
  <si>
    <t xml:space="preserve">Qté </t>
  </si>
  <si>
    <t>Unité</t>
  </si>
  <si>
    <t>Prix Unit</t>
  </si>
  <si>
    <t>Prix total</t>
  </si>
  <si>
    <t>Fournitures %</t>
  </si>
  <si>
    <t>COUT DE FABRICATION</t>
  </si>
  <si>
    <t>Coût minute</t>
  </si>
  <si>
    <t>Temps gamme</t>
  </si>
  <si>
    <t xml:space="preserve">Coupe </t>
  </si>
  <si>
    <t>Piquage</t>
  </si>
  <si>
    <t xml:space="preserve">Fabrication </t>
  </si>
  <si>
    <t>Habillage</t>
  </si>
  <si>
    <t>Broche</t>
  </si>
  <si>
    <t xml:space="preserve">Coût de revient </t>
  </si>
  <si>
    <t>ACCESSOIRES</t>
  </si>
  <si>
    <t>TIGE LI</t>
  </si>
  <si>
    <t>PAIRE</t>
  </si>
  <si>
    <t>TIGE SR</t>
  </si>
  <si>
    <t>BOUT DUR</t>
  </si>
  <si>
    <t>BOUT DUR THERMO 1 FACE</t>
  </si>
  <si>
    <t>CONTREFORT</t>
  </si>
  <si>
    <t>THERMO  FLOCKE T BASSE</t>
  </si>
  <si>
    <t>DM²</t>
  </si>
  <si>
    <t>DOUBLURE</t>
  </si>
  <si>
    <t>ancona</t>
  </si>
  <si>
    <t xml:space="preserve">CANTARELLA ALBA </t>
  </si>
  <si>
    <t>CHEVRE BLONDE</t>
  </si>
  <si>
    <t>WAHIB</t>
  </si>
  <si>
    <t>CHEVRE CAMEL</t>
  </si>
  <si>
    <t>AVERPEAUX</t>
  </si>
  <si>
    <t>CHEVRE SCIEE MARILY</t>
  </si>
  <si>
    <t>CROUTE DE PORC</t>
  </si>
  <si>
    <t>MAGICA</t>
  </si>
  <si>
    <t>PORC SAHARA</t>
  </si>
  <si>
    <t>BOURGEOIS</t>
  </si>
  <si>
    <t>DOUILLETTE</t>
  </si>
  <si>
    <t>CHILLOT LEDER</t>
  </si>
  <si>
    <t xml:space="preserve">MAGICA NOIR </t>
  </si>
  <si>
    <t>ELASTIQUE JEAGER</t>
  </si>
  <si>
    <t>ELASTIQUE 26040/100</t>
  </si>
  <si>
    <t>ML</t>
  </si>
  <si>
    <t>ELASTIQUE 26040/20</t>
  </si>
  <si>
    <t>ELASTIQUE 26040/40</t>
  </si>
  <si>
    <t>ELASTIQUE 26040/50</t>
  </si>
  <si>
    <t>ELASTIQUE 26040/60</t>
  </si>
  <si>
    <t>ELASTIQUE 26040/70</t>
  </si>
  <si>
    <t>ELASTIQUE 26040/80</t>
  </si>
  <si>
    <t>LACETS</t>
  </si>
  <si>
    <t>101 0.4 NOIR</t>
  </si>
  <si>
    <t>101 0.45 NOIR</t>
  </si>
  <si>
    <t xml:space="preserve">101 0.5  NOIR </t>
  </si>
  <si>
    <t xml:space="preserve">101 0.50 GRAPHITE </t>
  </si>
  <si>
    <t>101 0.65 noir</t>
  </si>
  <si>
    <t>101 0.80 NOIR</t>
  </si>
  <si>
    <t>101 0.85 NOIR</t>
  </si>
  <si>
    <t>101 0.90 NOIR</t>
  </si>
  <si>
    <t>101 0.95 NOIR</t>
  </si>
  <si>
    <t>101 00.7 noir</t>
  </si>
  <si>
    <t>MOTIFS</t>
  </si>
  <si>
    <t>BOUCLE MP 10786/20</t>
  </si>
  <si>
    <t>MODA PIERRE</t>
  </si>
  <si>
    <t>UNITE</t>
  </si>
  <si>
    <t>CLOU 13280 OR</t>
  </si>
  <si>
    <t>WEIL LEON</t>
  </si>
  <si>
    <t>CROCHETS A 502.5</t>
  </si>
  <si>
    <t>FERMETURE  CNFC 56 R 20 NICKEL 11 CM</t>
  </si>
  <si>
    <t>YOSHIDA FRANCE</t>
  </si>
  <si>
    <t>MOTIF 10243/20+PASSANT+EMBOUT</t>
  </si>
  <si>
    <t>MOTIF 21804+RIVET</t>
  </si>
  <si>
    <t>MOTIF 48091 OR</t>
  </si>
  <si>
    <t>MOTIF 58128/3 OR</t>
  </si>
  <si>
    <t>MOTIF MP 392</t>
  </si>
  <si>
    <t>OEILLET P2 LAITON</t>
  </si>
  <si>
    <t>OEILLET P2 VIEUX BRONZE</t>
  </si>
  <si>
    <t>DAUDE</t>
  </si>
  <si>
    <t>PASSANT F5 0213/20</t>
  </si>
  <si>
    <t>PEAUSSERIE</t>
  </si>
  <si>
    <t>Agneau/ sof à192</t>
  </si>
  <si>
    <t>ALIGA</t>
  </si>
  <si>
    <t>Anilcow</t>
  </si>
  <si>
    <t>ASPIS à 215</t>
  </si>
  <si>
    <t>BENGAL à 241</t>
  </si>
  <si>
    <t>BORD COTE COSTANZA PANATEX</t>
  </si>
  <si>
    <t>BOX BASE</t>
  </si>
  <si>
    <t>CAIMAN à 219</t>
  </si>
  <si>
    <t>CAPRIVEL</t>
  </si>
  <si>
    <t>CAVIAR à 237</t>
  </si>
  <si>
    <t>Chevreau à 140</t>
  </si>
  <si>
    <t>GRASSO</t>
  </si>
  <si>
    <t>Iguane à 272</t>
  </si>
  <si>
    <t>LEO à 226</t>
  </si>
  <si>
    <t>LODI à 154</t>
  </si>
  <si>
    <t>Nappa à 172</t>
  </si>
  <si>
    <t>NUBUCK SYNTHETIQUE GIARDINI PRESTIGE</t>
  </si>
  <si>
    <t>POULAIN</t>
  </si>
  <si>
    <t>RIZO 250</t>
  </si>
  <si>
    <t>SPORTY</t>
  </si>
  <si>
    <t>TROPIC à 205</t>
  </si>
  <si>
    <t>Veau à 210</t>
  </si>
  <si>
    <t>VELCOW</t>
  </si>
  <si>
    <t>VELSYN</t>
  </si>
  <si>
    <t>Vernis à 136</t>
  </si>
  <si>
    <t>VVernis trot à 136</t>
  </si>
  <si>
    <t>PREMIERE</t>
  </si>
  <si>
    <t>PREMIERE CA 709</t>
  </si>
  <si>
    <t>PREMIERE PI 580</t>
  </si>
  <si>
    <t>PREMIERE SU 472</t>
  </si>
  <si>
    <t>PREMIERE TEXON ENDUIT</t>
  </si>
  <si>
    <t>TEXON 412 20/10 A ENDUIRE</t>
  </si>
  <si>
    <t>DIGITEX</t>
  </si>
  <si>
    <t>RENFORTS</t>
  </si>
  <si>
    <t>ELASTIQUE 1101 NOIR LG 80 EXTRA SOUPLE</t>
  </si>
  <si>
    <t>ELASTIQUE 1101 NOIR LG100 EXT SOUPLE</t>
  </si>
  <si>
    <t xml:space="preserve">FINETTE 174P </t>
  </si>
  <si>
    <t>FOAM BACK REF 703 3 MM</t>
  </si>
  <si>
    <t>SABINE JEAN ETSS</t>
  </si>
  <si>
    <t>GLISSOIRE AQUILINE BEIGE 07</t>
  </si>
  <si>
    <t>GUTTA 1099 THTT</t>
  </si>
  <si>
    <t>GUTTA 1314 P</t>
  </si>
  <si>
    <t>FREUDENBERG</t>
  </si>
  <si>
    <t>GUTTA 6181  E RHENOFLEX</t>
  </si>
  <si>
    <t>RHENOFLEX DREYER</t>
  </si>
  <si>
    <t>GUTTA CRISPIN</t>
  </si>
  <si>
    <t xml:space="preserve">INDECHIRABLE 1705 2 FACES </t>
  </si>
  <si>
    <t>INDECHIRABLE 4558  1 FACE NYLON</t>
  </si>
  <si>
    <t>INDERCHIRABLE 1950  1 FACE</t>
  </si>
  <si>
    <t>JAEGER</t>
  </si>
  <si>
    <t>MOUSSE ADHESIVE 1 FACE 4 MM</t>
  </si>
  <si>
    <t>CRISPIN SERVICE</t>
  </si>
  <si>
    <t>TOILE GALBAGE ATC 60 AQUILINE</t>
  </si>
  <si>
    <t>SEMELLES</t>
  </si>
  <si>
    <t>1/2 GRIP NOIR 3.5 MM</t>
  </si>
  <si>
    <t>1/2 MUR RBO 5 MM CREUSE PI 588/555</t>
  </si>
  <si>
    <t>RAIMBAULT</t>
  </si>
  <si>
    <t>1/2 MUR RL 4 MM CREUSE LO 663/675</t>
  </si>
  <si>
    <t>REAL</t>
  </si>
  <si>
    <t>GALFLEX BEIGE 3 MM</t>
  </si>
  <si>
    <t>MDB 1/2 MUR 4 MM CREUSE LISSE ROND 111/147</t>
  </si>
  <si>
    <t>MANUFACTURE ROMANAISE DU</t>
  </si>
  <si>
    <t>NEO NOIR 30/10 NOIR</t>
  </si>
  <si>
    <t>CASTER</t>
  </si>
  <si>
    <t>PATIN ENROBE</t>
  </si>
  <si>
    <t>MANUFACT DROMOISE DU</t>
  </si>
  <si>
    <t>PATIN MIG</t>
  </si>
  <si>
    <t>PREFA 347 BLOC EUROFLEX</t>
  </si>
  <si>
    <t>EUROFLEX</t>
  </si>
  <si>
    <t>SEMELLE PREFA 252</t>
  </si>
  <si>
    <t>W1747 ETOILE NOIR USURE CUIR VERITABLE</t>
  </si>
  <si>
    <t>DUE ESSE SPA</t>
  </si>
  <si>
    <t>TALON</t>
  </si>
  <si>
    <t>TALON CA 752 PEINT CUIR NOIR</t>
  </si>
  <si>
    <t>TALON CA754  NATUREL</t>
  </si>
  <si>
    <t>BIOTTEAU</t>
  </si>
  <si>
    <t>TALON FE 154 PVC NOIR</t>
  </si>
  <si>
    <t xml:space="preserve">TALON L0 675 PEINT CUIR NOIR </t>
  </si>
  <si>
    <t>POLYPLASTIFORM</t>
  </si>
  <si>
    <t>TIRETTE ADHE</t>
  </si>
  <si>
    <t>BORD A CHEVAL SYNTH NOIR</t>
  </si>
  <si>
    <t>BORLIS</t>
  </si>
  <si>
    <t>ELASTIQUE 1101090</t>
  </si>
  <si>
    <t>ELASTIQUE EXTRA S 1101015</t>
  </si>
  <si>
    <t>ELASTIQUE EXTRA S 1101030</t>
  </si>
  <si>
    <t>ELASTIQUE EXTRA S 1101060</t>
  </si>
  <si>
    <t>ELASTIQUE EXTRA S 1101070</t>
  </si>
  <si>
    <t>ELASTIQUE EXTRA S 1101120</t>
  </si>
  <si>
    <t>ELASTIQUE extra s 1101140</t>
  </si>
  <si>
    <t>JONC BOURRELLET LACET PLEIN 2.2</t>
  </si>
  <si>
    <t>ORO SA RAPHAEL</t>
  </si>
  <si>
    <t>TENSION STOP</t>
  </si>
  <si>
    <t>TIRETTE 170 4 MM</t>
  </si>
  <si>
    <t>Veau baby  fournisseur 2</t>
  </si>
  <si>
    <t>Dm²</t>
  </si>
  <si>
    <t>Veau baby  fournisseur 1</t>
  </si>
  <si>
    <t>Prix unitaire HT (€uros)</t>
  </si>
  <si>
    <t>fournisseurs</t>
  </si>
  <si>
    <t>Codes</t>
  </si>
  <si>
    <t>Familles</t>
  </si>
  <si>
    <t>CALCUL DU COUT DE REVIENT INDUSTRIEL (CRI)</t>
  </si>
  <si>
    <t>Coût revient (nomenclature+fabrication)</t>
  </si>
  <si>
    <t>MODELE</t>
  </si>
  <si>
    <t>Coût ATELIER</t>
  </si>
  <si>
    <t>Taux de marge</t>
  </si>
  <si>
    <t xml:space="preserve"> Prix de vente industriel (PVI)</t>
  </si>
  <si>
    <t>K DETAILLANT</t>
  </si>
  <si>
    <t>PRIX DISTRIBUTEUR</t>
  </si>
  <si>
    <t>Temps total en minute</t>
  </si>
  <si>
    <t>Coût Total</t>
  </si>
  <si>
    <t>Ateliers</t>
  </si>
  <si>
    <t>Chiffrage Nomenclature</t>
  </si>
  <si>
    <t>Kid Velras</t>
  </si>
  <si>
    <t>Kid Blanc</t>
  </si>
  <si>
    <t>Kid Burgundy</t>
  </si>
  <si>
    <t>Velras Toro</t>
  </si>
  <si>
    <t>Bloc 140</t>
  </si>
  <si>
    <t>unité</t>
  </si>
  <si>
    <t>Première de montage</t>
  </si>
  <si>
    <t>Lacet</t>
  </si>
  <si>
    <t>paire</t>
  </si>
  <si>
    <t>Semelle préfinie croupon végétal</t>
  </si>
  <si>
    <t>Bonbout</t>
  </si>
  <si>
    <t>pièce</t>
  </si>
  <si>
    <t>Boucle or</t>
  </si>
  <si>
    <t>Oeillet invisible</t>
  </si>
  <si>
    <t>Boite de chaussure</t>
  </si>
  <si>
    <t>BALADIN</t>
  </si>
  <si>
    <t>MARGE  (€)</t>
  </si>
  <si>
    <t>Chèvre doublure naturelle</t>
  </si>
  <si>
    <t>BANGUI</t>
  </si>
  <si>
    <t>Coût Matières</t>
  </si>
  <si>
    <t>Coût fabrication</t>
  </si>
  <si>
    <t>Coût de Revient</t>
  </si>
  <si>
    <t>Qté</t>
  </si>
  <si>
    <t>Marge unitaire</t>
  </si>
  <si>
    <t>modèles</t>
  </si>
  <si>
    <t>Synthèse Cout de Revient fabricant</t>
  </si>
  <si>
    <t>Prix de vente Industriel (PVI)</t>
  </si>
  <si>
    <t>Valeur Coût de revient</t>
  </si>
  <si>
    <t>CA</t>
  </si>
  <si>
    <t>FRAIS DE FABRICATION</t>
  </si>
  <si>
    <t>Total</t>
  </si>
  <si>
    <t>S Total</t>
  </si>
  <si>
    <t>BANG</t>
  </si>
  <si>
    <t>Première de montage FE 170</t>
  </si>
  <si>
    <t>Bout dur thermocollant femme</t>
  </si>
  <si>
    <t>Contrefort thermocollant Tige basse</t>
  </si>
  <si>
    <t>lacet 101 0.75 m NOIR</t>
  </si>
  <si>
    <t>Marge brute</t>
  </si>
  <si>
    <t>automne Hiver 2013 2014</t>
  </si>
  <si>
    <t>ATOUT'MOD</t>
  </si>
  <si>
    <t>Qté prévisionnelle</t>
  </si>
  <si>
    <t>Coefficient distributeur</t>
  </si>
  <si>
    <t>Prix de vente en magasin (estimé)</t>
  </si>
  <si>
    <t>Taux de marge brut (bénéfice théorique + frais de distribution)</t>
  </si>
  <si>
    <t>C min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</si>
</sst>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_-* #,##0.000\ &quot;F&quot;_-;\-* #,##0.000\ &quot;F&quot;_-;_-* &quot;-&quot;??\ &quot;F&quot;_-;_-@_-"/>
    <numFmt numFmtId="175" formatCode="_-* #,##0.0000\ &quot;F&quot;_-;\-* #,##0.0000\ &quot;F&quot;_-;_-* &quot;-&quot;??\ &quot;F&quot;_-;_-@_-"/>
    <numFmt numFmtId="176" formatCode="0.0%"/>
    <numFmt numFmtId="177" formatCode="#,##0.00_ ;\-#,##0.00\ "/>
    <numFmt numFmtId="178" formatCode="0.0"/>
    <numFmt numFmtId="179" formatCode="_-* #,##0.0\ &quot;F&quot;_-;\-* #,##0.0\ &quot;F&quot;_-;_-* &quot;-&quot;\ &quot;F&quot;_-;_-@_-"/>
    <numFmt numFmtId="180" formatCode="_-* #,##0.00\ [$€]_-;\-* #,##0.00\ [$€]_-;_-* &quot;-&quot;??\ [$€]_-;_-@_-"/>
    <numFmt numFmtId="181" formatCode="_-* #,##0.000\ [$€]_-;\-* #,##0.0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_-* #,##0.00\ [$€-40C]_-;\-* #,##0.00\ [$€-40C]_-;_-* &quot;-&quot;??\ [$€-40C]_-;_-@_-"/>
    <numFmt numFmtId="186" formatCode="0.000"/>
    <numFmt numFmtId="187" formatCode="_-* #,##0.000\ [$€-40C]_-;\-* #,##0.000\ [$€-40C]_-;_-* &quot;-&quot;??\ [$€-40C]_-;_-@_-"/>
    <numFmt numFmtId="188" formatCode="#,##0.0_ ;\-#,##0.0\ "/>
    <numFmt numFmtId="189" formatCode="#,##0_ ;\-#,##0\ "/>
    <numFmt numFmtId="190" formatCode="_-* #,##0.0\ [$€-40C]_-;\-* #,##0.0\ [$€-40C]_-;_-* &quot;-&quot;??\ [$€-40C]_-;_-@_-"/>
    <numFmt numFmtId="191" formatCode="_-* #,##0\ [$€-40C]_-;\-* #,##0\ [$€-40C]_-;_-* &quot;-&quot;??\ [$€-40C]_-;_-@_-"/>
    <numFmt numFmtId="192" formatCode="0.0000"/>
    <numFmt numFmtId="193" formatCode="_-* #,##0.000\ &quot;€&quot;_-;\-* #,##0.000\ &quot;€&quot;_-;_-* &quot;-&quot;??\ &quot;€&quot;_-;_-@_-"/>
    <numFmt numFmtId="194" formatCode="_-* #,##0.000\ [$€-40C]_-;\-* #,##0.000\ [$€-40C]_-;_-* &quot;-&quot;???\ [$€-40C]_-;_-@_-"/>
    <numFmt numFmtId="195" formatCode="_-* #,##0.0000\ [$€-40C]_-;\-* #,##0.0000\ [$€-40C]_-;_-* &quot;-&quot;??\ [$€-40C]_-;_-@_-"/>
    <numFmt numFmtId="196" formatCode="#,##0\ &quot;€&quot;"/>
    <numFmt numFmtId="197" formatCode="[$-40C]dddd\ d\ mmmm\ yyyy"/>
    <numFmt numFmtId="198" formatCode="0.00000"/>
    <numFmt numFmtId="199" formatCode="0.0000000"/>
    <numFmt numFmtId="200" formatCode="0.000000"/>
    <numFmt numFmtId="201" formatCode="_-* #,##0.0\ [$€-40C]_-;\-* #,##0.0\ [$€-40C]_-;_-* &quot;-&quot;?\ [$€-40C]_-;_-@_-"/>
    <numFmt numFmtId="202" formatCode="#,##0.00\ &quot;€&quot;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color indexed="56"/>
      <name val="Arial Narrow"/>
      <family val="2"/>
    </font>
    <font>
      <b/>
      <sz val="12"/>
      <name val="Arial Narrow"/>
      <family val="2"/>
    </font>
    <font>
      <b/>
      <sz val="10"/>
      <color indexed="32"/>
      <name val="Arial"/>
      <family val="2"/>
    </font>
    <font>
      <b/>
      <sz val="16"/>
      <color indexed="18"/>
      <name val="Arial Narrow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0"/>
      <name val="Arial Narrow"/>
      <family val="2"/>
    </font>
    <font>
      <b/>
      <sz val="12"/>
      <color indexed="18"/>
      <name val="Arial Narrow"/>
      <family val="2"/>
    </font>
    <font>
      <b/>
      <sz val="16"/>
      <color indexed="56"/>
      <name val="Arial"/>
      <family val="2"/>
    </font>
    <font>
      <b/>
      <sz val="14"/>
      <name val="Arial Narrow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i/>
      <sz val="10"/>
      <color theme="3"/>
      <name val="Arial"/>
      <family val="2"/>
    </font>
    <font>
      <b/>
      <sz val="10"/>
      <color theme="5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180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56" fillId="30" borderId="0" applyNumberFormat="0" applyBorder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08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11" fillId="0" borderId="0" xfId="55" applyNumberFormat="1" applyFont="1" applyAlignment="1">
      <alignment horizontal="centerContinuous"/>
    </xf>
    <xf numFmtId="0" fontId="12" fillId="0" borderId="0" xfId="50" applyNumberFormat="1" applyFont="1" applyAlignment="1">
      <alignment horizontal="left" vertical="center"/>
    </xf>
    <xf numFmtId="0" fontId="14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16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181" fontId="1" fillId="0" borderId="0" xfId="44" applyNumberFormat="1" applyFont="1" applyAlignment="1">
      <alignment horizontal="center" vertical="center" wrapText="1"/>
    </xf>
    <xf numFmtId="181" fontId="0" fillId="0" borderId="0" xfId="44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15" fillId="0" borderId="0" xfId="0" applyNumberFormat="1" applyFont="1" applyAlignment="1">
      <alignment horizontal="right" vertical="center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13" xfId="0" applyNumberFormat="1" applyFill="1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181" fontId="0" fillId="0" borderId="0" xfId="44" applyNumberFormat="1" applyFont="1" applyBorder="1" applyAlignment="1">
      <alignment/>
    </xf>
    <xf numFmtId="185" fontId="11" fillId="0" borderId="0" xfId="50" applyNumberFormat="1" applyFont="1" applyAlignment="1">
      <alignment horizontal="left"/>
    </xf>
    <xf numFmtId="185" fontId="0" fillId="0" borderId="14" xfId="50" applyNumberFormat="1" applyFon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66" fillId="0" borderId="15" xfId="0" applyNumberFormat="1" applyFont="1" applyBorder="1" applyAlignment="1">
      <alignment horizontal="center" vertical="center"/>
    </xf>
    <xf numFmtId="187" fontId="0" fillId="0" borderId="17" xfId="5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185" fontId="0" fillId="0" borderId="17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185" fontId="0" fillId="0" borderId="19" xfId="0" applyNumberFormat="1" applyBorder="1" applyAlignment="1">
      <alignment/>
    </xf>
    <xf numFmtId="185" fontId="67" fillId="0" borderId="19" xfId="0" applyNumberFormat="1" applyFont="1" applyBorder="1" applyAlignment="1">
      <alignment vertical="center"/>
    </xf>
    <xf numFmtId="185" fontId="12" fillId="0" borderId="0" xfId="50" applyNumberFormat="1" applyFont="1" applyAlignment="1">
      <alignment horizontal="left" vertical="center"/>
    </xf>
    <xf numFmtId="185" fontId="9" fillId="0" borderId="0" xfId="50" applyNumberFormat="1" applyFont="1" applyAlignment="1">
      <alignment/>
    </xf>
    <xf numFmtId="10" fontId="12" fillId="0" borderId="0" xfId="55" applyNumberFormat="1" applyFont="1" applyAlignment="1">
      <alignment horizontal="right" vertical="center"/>
    </xf>
    <xf numFmtId="185" fontId="13" fillId="0" borderId="0" xfId="50" applyNumberFormat="1" applyFont="1" applyAlignment="1">
      <alignment horizontal="left" vertical="center"/>
    </xf>
    <xf numFmtId="185" fontId="0" fillId="0" borderId="20" xfId="50" applyNumberFormat="1" applyFont="1" applyBorder="1" applyAlignment="1">
      <alignment/>
    </xf>
    <xf numFmtId="185" fontId="0" fillId="0" borderId="10" xfId="50" applyNumberFormat="1" applyFont="1" applyBorder="1" applyAlignment="1">
      <alignment/>
    </xf>
    <xf numFmtId="185" fontId="0" fillId="0" borderId="10" xfId="0" applyNumberFormat="1" applyBorder="1" applyAlignment="1">
      <alignment/>
    </xf>
    <xf numFmtId="186" fontId="0" fillId="0" borderId="10" xfId="0" applyNumberFormat="1" applyBorder="1" applyAlignment="1">
      <alignment/>
    </xf>
    <xf numFmtId="185" fontId="0" fillId="0" borderId="0" xfId="0" applyNumberFormat="1" applyAlignment="1">
      <alignment/>
    </xf>
    <xf numFmtId="10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5" fontId="68" fillId="0" borderId="10" xfId="0" applyNumberFormat="1" applyFont="1" applyBorder="1" applyAlignment="1">
      <alignment vertical="center"/>
    </xf>
    <xf numFmtId="185" fontId="69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9" fontId="0" fillId="0" borderId="0" xfId="55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1" fillId="0" borderId="10" xfId="55" applyNumberFormat="1" applyFont="1" applyBorder="1" applyAlignment="1">
      <alignment/>
    </xf>
    <xf numFmtId="176" fontId="1" fillId="0" borderId="0" xfId="55" applyNumberFormat="1" applyFont="1" applyBorder="1" applyAlignment="1">
      <alignment/>
    </xf>
    <xf numFmtId="0" fontId="1" fillId="0" borderId="0" xfId="0" applyFont="1" applyFill="1" applyBorder="1" applyAlignment="1">
      <alignment vertical="center"/>
    </xf>
    <xf numFmtId="191" fontId="0" fillId="0" borderId="0" xfId="50" applyNumberFormat="1" applyFont="1" applyAlignment="1">
      <alignment/>
    </xf>
    <xf numFmtId="0" fontId="0" fillId="0" borderId="0" xfId="0" applyFont="1" applyAlignment="1">
      <alignment/>
    </xf>
    <xf numFmtId="0" fontId="15" fillId="34" borderId="10" xfId="0" applyNumberFormat="1" applyFont="1" applyFill="1" applyBorder="1" applyAlignment="1">
      <alignment horizontal="center" vertical="center"/>
    </xf>
    <xf numFmtId="0" fontId="15" fillId="34" borderId="21" xfId="0" applyNumberFormat="1" applyFont="1" applyFill="1" applyBorder="1" applyAlignment="1">
      <alignment horizontal="center" vertical="center"/>
    </xf>
    <xf numFmtId="0" fontId="15" fillId="34" borderId="22" xfId="0" applyNumberFormat="1" applyFont="1" applyFill="1" applyBorder="1" applyAlignment="1">
      <alignment horizontal="center" vertical="center" wrapText="1"/>
    </xf>
    <xf numFmtId="0" fontId="15" fillId="34" borderId="14" xfId="0" applyNumberFormat="1" applyFont="1" applyFill="1" applyBorder="1" applyAlignment="1">
      <alignment horizontal="center" vertical="center" wrapText="1"/>
    </xf>
    <xf numFmtId="185" fontId="0" fillId="0" borderId="23" xfId="0" applyNumberFormat="1" applyBorder="1" applyAlignment="1">
      <alignment/>
    </xf>
    <xf numFmtId="185" fontId="70" fillId="0" borderId="19" xfId="0" applyNumberFormat="1" applyFont="1" applyBorder="1" applyAlignment="1">
      <alignment horizontal="center" vertical="center"/>
    </xf>
    <xf numFmtId="185" fontId="1" fillId="0" borderId="24" xfId="50" applyNumberFormat="1" applyFont="1" applyBorder="1" applyAlignment="1">
      <alignment horizontal="center" vertical="center"/>
    </xf>
    <xf numFmtId="185" fontId="0" fillId="0" borderId="10" xfId="5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185" fontId="9" fillId="0" borderId="0" xfId="50" applyNumberFormat="1" applyFont="1" applyAlignment="1">
      <alignment horizontal="left"/>
    </xf>
    <xf numFmtId="0" fontId="0" fillId="0" borderId="0" xfId="0" applyFont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vertical="center"/>
    </xf>
    <xf numFmtId="185" fontId="1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71" fillId="0" borderId="23" xfId="55" applyNumberFormat="1" applyFont="1" applyBorder="1" applyAlignment="1">
      <alignment vertical="center"/>
    </xf>
    <xf numFmtId="0" fontId="21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vertical="center"/>
    </xf>
    <xf numFmtId="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6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185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" fillId="0" borderId="25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 2" xfId="52"/>
    <cellStyle name="Neutre" xfId="53"/>
    <cellStyle name="Normal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66675</xdr:rowOff>
    </xdr:from>
    <xdr:to>
      <xdr:col>5</xdr:col>
      <xdr:colOff>457200</xdr:colOff>
      <xdr:row>10</xdr:row>
      <xdr:rowOff>209550</xdr:rowOff>
    </xdr:to>
    <xdr:grpSp>
      <xdr:nvGrpSpPr>
        <xdr:cNvPr id="1" name="Groupe 40"/>
        <xdr:cNvGrpSpPr>
          <a:grpSpLocks/>
        </xdr:cNvGrpSpPr>
      </xdr:nvGrpSpPr>
      <xdr:grpSpPr>
        <a:xfrm>
          <a:off x="4438650" y="1390650"/>
          <a:ext cx="1838325" cy="1238250"/>
          <a:chOff x="1374" y="2414"/>
          <a:chExt cx="3004" cy="1939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374" y="3082"/>
            <a:ext cx="2964" cy="1238"/>
          </a:xfrm>
          <a:custGeom>
            <a:pathLst>
              <a:path h="1238" w="2964">
                <a:moveTo>
                  <a:pt x="0" y="1139"/>
                </a:moveTo>
                <a:cubicBezTo>
                  <a:pt x="81" y="1169"/>
                  <a:pt x="144" y="1202"/>
                  <a:pt x="239" y="1238"/>
                </a:cubicBezTo>
                <a:cubicBezTo>
                  <a:pt x="477" y="1211"/>
                  <a:pt x="1110" y="1151"/>
                  <a:pt x="1338" y="1127"/>
                </a:cubicBezTo>
                <a:cubicBezTo>
                  <a:pt x="1566" y="1103"/>
                  <a:pt x="1485" y="1057"/>
                  <a:pt x="1608" y="902"/>
                </a:cubicBezTo>
                <a:cubicBezTo>
                  <a:pt x="1731" y="747"/>
                  <a:pt x="1856" y="574"/>
                  <a:pt x="2084" y="422"/>
                </a:cubicBezTo>
                <a:cubicBezTo>
                  <a:pt x="2312" y="270"/>
                  <a:pt x="2804" y="109"/>
                  <a:pt x="2964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3790" y="2414"/>
            <a:ext cx="588" cy="671"/>
          </a:xfrm>
          <a:custGeom>
            <a:pathLst>
              <a:path h="671" w="588">
                <a:moveTo>
                  <a:pt x="0" y="179"/>
                </a:moveTo>
                <a:cubicBezTo>
                  <a:pt x="185" y="121"/>
                  <a:pt x="311" y="0"/>
                  <a:pt x="345" y="50"/>
                </a:cubicBezTo>
                <a:cubicBezTo>
                  <a:pt x="379" y="100"/>
                  <a:pt x="471" y="244"/>
                  <a:pt x="530" y="399"/>
                </a:cubicBezTo>
                <a:cubicBezTo>
                  <a:pt x="588" y="553"/>
                  <a:pt x="564" y="548"/>
                  <a:pt x="547" y="67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5"/>
          <xdr:cNvGrpSpPr>
            <a:grpSpLocks/>
          </xdr:cNvGrpSpPr>
        </xdr:nvGrpSpPr>
        <xdr:grpSpPr>
          <a:xfrm rot="20310007">
            <a:off x="3187" y="2857"/>
            <a:ext cx="230" cy="170"/>
            <a:chOff x="3020" y="3028"/>
            <a:chExt cx="230" cy="170"/>
          </a:xfrm>
          <a:solidFill>
            <a:srgbClr val="FFFFFF"/>
          </a:solidFill>
        </xdr:grpSpPr>
        <xdr:sp>
          <xdr:nvSpPr>
            <xdr:cNvPr id="5" name="Freeform 6"/>
            <xdr:cNvSpPr>
              <a:spLocks/>
            </xdr:cNvSpPr>
          </xdr:nvSpPr>
          <xdr:spPr>
            <a:xfrm rot="2518168">
              <a:off x="3044" y="3028"/>
              <a:ext cx="206" cy="170"/>
            </a:xfrm>
            <a:custGeom>
              <a:pathLst>
                <a:path h="370" w="447">
                  <a:moveTo>
                    <a:pt x="67" y="249"/>
                  </a:moveTo>
                  <a:cubicBezTo>
                    <a:pt x="94" y="221"/>
                    <a:pt x="120" y="150"/>
                    <a:pt x="166" y="123"/>
                  </a:cubicBezTo>
                  <a:cubicBezTo>
                    <a:pt x="212" y="96"/>
                    <a:pt x="325" y="67"/>
                    <a:pt x="340" y="90"/>
                  </a:cubicBezTo>
                  <a:cubicBezTo>
                    <a:pt x="355" y="113"/>
                    <a:pt x="294" y="230"/>
                    <a:pt x="256" y="263"/>
                  </a:cubicBezTo>
                  <a:cubicBezTo>
                    <a:pt x="218" y="296"/>
                    <a:pt x="141" y="272"/>
                    <a:pt x="109" y="288"/>
                  </a:cubicBezTo>
                  <a:cubicBezTo>
                    <a:pt x="77" y="304"/>
                    <a:pt x="29" y="354"/>
                    <a:pt x="61" y="360"/>
                  </a:cubicBezTo>
                  <a:cubicBezTo>
                    <a:pt x="93" y="366"/>
                    <a:pt x="240" y="370"/>
                    <a:pt x="304" y="324"/>
                  </a:cubicBezTo>
                  <a:cubicBezTo>
                    <a:pt x="368" y="278"/>
                    <a:pt x="441" y="136"/>
                    <a:pt x="444" y="83"/>
                  </a:cubicBezTo>
                  <a:cubicBezTo>
                    <a:pt x="447" y="30"/>
                    <a:pt x="386" y="0"/>
                    <a:pt x="322" y="3"/>
                  </a:cubicBezTo>
                  <a:cubicBezTo>
                    <a:pt x="258" y="6"/>
                    <a:pt x="111" y="54"/>
                    <a:pt x="58" y="102"/>
                  </a:cubicBezTo>
                  <a:cubicBezTo>
                    <a:pt x="5" y="150"/>
                    <a:pt x="0" y="267"/>
                    <a:pt x="1" y="291"/>
                  </a:cubicBezTo>
                  <a:cubicBezTo>
                    <a:pt x="2" y="315"/>
                    <a:pt x="35" y="280"/>
                    <a:pt x="67" y="249"/>
                  </a:cubicBez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7"/>
            <xdr:cNvSpPr>
              <a:spLocks/>
            </xdr:cNvSpPr>
          </xdr:nvSpPr>
          <xdr:spPr>
            <a:xfrm rot="2518168">
              <a:off x="3020" y="3067"/>
              <a:ext cx="83" cy="60"/>
            </a:xfrm>
            <a:custGeom>
              <a:pathLst>
                <a:path h="131" w="181">
                  <a:moveTo>
                    <a:pt x="156" y="4"/>
                  </a:moveTo>
                  <a:cubicBezTo>
                    <a:pt x="147" y="0"/>
                    <a:pt x="126" y="8"/>
                    <a:pt x="102" y="28"/>
                  </a:cubicBezTo>
                  <a:cubicBezTo>
                    <a:pt x="78" y="48"/>
                    <a:pt x="0" y="123"/>
                    <a:pt x="9" y="127"/>
                  </a:cubicBezTo>
                  <a:cubicBezTo>
                    <a:pt x="18" y="131"/>
                    <a:pt x="131" y="73"/>
                    <a:pt x="156" y="52"/>
                  </a:cubicBezTo>
                  <a:cubicBezTo>
                    <a:pt x="181" y="31"/>
                    <a:pt x="165" y="8"/>
                    <a:pt x="156" y="4"/>
                  </a:cubicBez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Freeform 8"/>
          <xdr:cNvSpPr>
            <a:spLocks/>
          </xdr:cNvSpPr>
        </xdr:nvSpPr>
        <xdr:spPr>
          <a:xfrm>
            <a:off x="3406" y="2760"/>
            <a:ext cx="362" cy="172"/>
          </a:xfrm>
          <a:custGeom>
            <a:pathLst>
              <a:path h="172" w="362">
                <a:moveTo>
                  <a:pt x="14" y="172"/>
                </a:moveTo>
                <a:cubicBezTo>
                  <a:pt x="29" y="144"/>
                  <a:pt x="14" y="143"/>
                  <a:pt x="0" y="117"/>
                </a:cubicBezTo>
                <a:cubicBezTo>
                  <a:pt x="92" y="92"/>
                  <a:pt x="188" y="60"/>
                  <a:pt x="254" y="30"/>
                </a:cubicBezTo>
                <a:cubicBezTo>
                  <a:pt x="320" y="0"/>
                  <a:pt x="362" y="78"/>
                  <a:pt x="269" y="99"/>
                </a:cubicBezTo>
                <a:cubicBezTo>
                  <a:pt x="176" y="120"/>
                  <a:pt x="134" y="141"/>
                  <a:pt x="14" y="172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408" y="2470"/>
            <a:ext cx="723" cy="411"/>
          </a:xfrm>
          <a:custGeom>
            <a:pathLst>
              <a:path h="411" w="723">
                <a:moveTo>
                  <a:pt x="723" y="0"/>
                </a:moveTo>
                <a:cubicBezTo>
                  <a:pt x="468" y="259"/>
                  <a:pt x="357" y="277"/>
                  <a:pt x="0" y="41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3687" y="2697"/>
            <a:ext cx="330" cy="159"/>
          </a:xfrm>
          <a:custGeom>
            <a:pathLst>
              <a:path h="159" w="330">
                <a:moveTo>
                  <a:pt x="0" y="159"/>
                </a:moveTo>
                <a:cubicBezTo>
                  <a:pt x="195" y="84"/>
                  <a:pt x="180" y="75"/>
                  <a:pt x="33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548" y="2610"/>
            <a:ext cx="1517" cy="1148"/>
          </a:xfrm>
          <a:custGeom>
            <a:pathLst>
              <a:path h="1148" w="1517">
                <a:moveTo>
                  <a:pt x="407" y="281"/>
                </a:moveTo>
                <a:cubicBezTo>
                  <a:pt x="227" y="319"/>
                  <a:pt x="2" y="319"/>
                  <a:pt x="25" y="416"/>
                </a:cubicBezTo>
                <a:cubicBezTo>
                  <a:pt x="0" y="550"/>
                  <a:pt x="204" y="938"/>
                  <a:pt x="317" y="1043"/>
                </a:cubicBezTo>
                <a:cubicBezTo>
                  <a:pt x="430" y="1148"/>
                  <a:pt x="1083" y="442"/>
                  <a:pt x="1300" y="255"/>
                </a:cubicBezTo>
                <a:cubicBezTo>
                  <a:pt x="1517" y="68"/>
                  <a:pt x="1495" y="60"/>
                  <a:pt x="1442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2463" y="2913"/>
            <a:ext cx="819" cy="359"/>
          </a:xfrm>
          <a:custGeom>
            <a:pathLst>
              <a:path h="359" w="819">
                <a:moveTo>
                  <a:pt x="0" y="359"/>
                </a:moveTo>
                <a:cubicBezTo>
                  <a:pt x="66" y="257"/>
                  <a:pt x="21" y="280"/>
                  <a:pt x="147" y="233"/>
                </a:cubicBezTo>
                <a:cubicBezTo>
                  <a:pt x="273" y="186"/>
                  <a:pt x="664" y="106"/>
                  <a:pt x="759" y="77"/>
                </a:cubicBezTo>
                <a:cubicBezTo>
                  <a:pt x="723" y="53"/>
                  <a:pt x="719" y="68"/>
                  <a:pt x="717" y="56"/>
                </a:cubicBezTo>
                <a:cubicBezTo>
                  <a:pt x="715" y="45"/>
                  <a:pt x="819" y="0"/>
                  <a:pt x="750" y="11"/>
                </a:cubicBezTo>
                <a:cubicBezTo>
                  <a:pt x="678" y="32"/>
                  <a:pt x="411" y="92"/>
                  <a:pt x="300" y="122"/>
                </a:cubicBezTo>
                <a:cubicBezTo>
                  <a:pt x="189" y="152"/>
                  <a:pt x="131" y="152"/>
                  <a:pt x="81" y="191"/>
                </a:cubicBezTo>
                <a:cubicBezTo>
                  <a:pt x="31" y="230"/>
                  <a:pt x="17" y="324"/>
                  <a:pt x="0" y="359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2153" y="3191"/>
            <a:ext cx="675" cy="709"/>
          </a:xfrm>
          <a:custGeom>
            <a:pathLst>
              <a:path h="709" w="675">
                <a:moveTo>
                  <a:pt x="382" y="0"/>
                </a:moveTo>
                <a:cubicBezTo>
                  <a:pt x="412" y="87"/>
                  <a:pt x="555" y="386"/>
                  <a:pt x="615" y="514"/>
                </a:cubicBezTo>
                <a:cubicBezTo>
                  <a:pt x="675" y="642"/>
                  <a:pt x="120" y="709"/>
                  <a:pt x="60" y="634"/>
                </a:cubicBezTo>
                <a:cubicBezTo>
                  <a:pt x="0" y="559"/>
                  <a:pt x="142" y="517"/>
                  <a:pt x="232" y="49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2523" y="2982"/>
            <a:ext cx="57" cy="135"/>
          </a:xfrm>
          <a:custGeom>
            <a:pathLst>
              <a:path h="135" w="57">
                <a:moveTo>
                  <a:pt x="0" y="135"/>
                </a:moveTo>
                <a:cubicBezTo>
                  <a:pt x="0" y="75"/>
                  <a:pt x="45" y="28"/>
                  <a:pt x="57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" name="Group 15"/>
          <xdr:cNvGrpSpPr>
            <a:grpSpLocks/>
          </xdr:cNvGrpSpPr>
        </xdr:nvGrpSpPr>
        <xdr:grpSpPr>
          <a:xfrm>
            <a:off x="1377" y="3735"/>
            <a:ext cx="2853" cy="618"/>
            <a:chOff x="1377" y="3735"/>
            <a:chExt cx="2853" cy="618"/>
          </a:xfrm>
          <a:solidFill>
            <a:srgbClr val="FFFFFF"/>
          </a:solidFill>
        </xdr:grpSpPr>
        <xdr:sp>
          <xdr:nvSpPr>
            <xdr:cNvPr id="15" name="Freeform 16"/>
            <xdr:cNvSpPr>
              <a:spLocks/>
            </xdr:cNvSpPr>
          </xdr:nvSpPr>
          <xdr:spPr>
            <a:xfrm>
              <a:off x="1380" y="3735"/>
              <a:ext cx="863" cy="480"/>
            </a:xfrm>
            <a:custGeom>
              <a:pathLst>
                <a:path h="480" w="863">
                  <a:moveTo>
                    <a:pt x="0" y="480"/>
                  </a:moveTo>
                  <a:cubicBezTo>
                    <a:pt x="17" y="450"/>
                    <a:pt x="42" y="396"/>
                    <a:pt x="102" y="300"/>
                  </a:cubicBezTo>
                  <a:cubicBezTo>
                    <a:pt x="270" y="264"/>
                    <a:pt x="518" y="210"/>
                    <a:pt x="645" y="160"/>
                  </a:cubicBezTo>
                  <a:cubicBezTo>
                    <a:pt x="772" y="110"/>
                    <a:pt x="818" y="32"/>
                    <a:pt x="863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Freeform 17"/>
            <xdr:cNvSpPr>
              <a:spLocks/>
            </xdr:cNvSpPr>
          </xdr:nvSpPr>
          <xdr:spPr>
            <a:xfrm>
              <a:off x="1377" y="4053"/>
              <a:ext cx="2853" cy="300"/>
            </a:xfrm>
            <a:custGeom>
              <a:pathLst>
                <a:path h="300" w="2853">
                  <a:moveTo>
                    <a:pt x="0" y="165"/>
                  </a:moveTo>
                  <a:cubicBezTo>
                    <a:pt x="3" y="172"/>
                    <a:pt x="0" y="180"/>
                    <a:pt x="6" y="204"/>
                  </a:cubicBezTo>
                  <a:cubicBezTo>
                    <a:pt x="90" y="240"/>
                    <a:pt x="141" y="270"/>
                    <a:pt x="234" y="300"/>
                  </a:cubicBezTo>
                  <a:cubicBezTo>
                    <a:pt x="333" y="294"/>
                    <a:pt x="436" y="272"/>
                    <a:pt x="573" y="260"/>
                  </a:cubicBezTo>
                  <a:cubicBezTo>
                    <a:pt x="776" y="241"/>
                    <a:pt x="1222" y="214"/>
                    <a:pt x="1451" y="185"/>
                  </a:cubicBezTo>
                  <a:cubicBezTo>
                    <a:pt x="1680" y="156"/>
                    <a:pt x="1712" y="118"/>
                    <a:pt x="1946" y="87"/>
                  </a:cubicBezTo>
                  <a:cubicBezTo>
                    <a:pt x="2180" y="56"/>
                    <a:pt x="2658" y="15"/>
                    <a:pt x="2853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Freeform 18"/>
            <xdr:cNvSpPr>
              <a:spLocks/>
            </xdr:cNvSpPr>
          </xdr:nvSpPr>
          <xdr:spPr>
            <a:xfrm>
              <a:off x="1539" y="4062"/>
              <a:ext cx="435" cy="63"/>
            </a:xfrm>
            <a:custGeom>
              <a:pathLst>
                <a:path h="63" w="435">
                  <a:moveTo>
                    <a:pt x="0" y="0"/>
                  </a:moveTo>
                  <a:cubicBezTo>
                    <a:pt x="25" y="10"/>
                    <a:pt x="90" y="36"/>
                    <a:pt x="153" y="63"/>
                  </a:cubicBezTo>
                  <a:cubicBezTo>
                    <a:pt x="255" y="51"/>
                    <a:pt x="386" y="42"/>
                    <a:pt x="435" y="39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Freeform 19"/>
            <xdr:cNvSpPr>
              <a:spLocks/>
            </xdr:cNvSpPr>
          </xdr:nvSpPr>
          <xdr:spPr>
            <a:xfrm>
              <a:off x="1623" y="4119"/>
              <a:ext cx="60" cy="198"/>
            </a:xfrm>
            <a:custGeom>
              <a:pathLst>
                <a:path h="198" w="60">
                  <a:moveTo>
                    <a:pt x="60" y="0"/>
                  </a:moveTo>
                  <a:cubicBezTo>
                    <a:pt x="33" y="83"/>
                    <a:pt x="7" y="166"/>
                    <a:pt x="0" y="198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20"/>
          <xdr:cNvGrpSpPr>
            <a:grpSpLocks/>
          </xdr:cNvGrpSpPr>
        </xdr:nvGrpSpPr>
        <xdr:grpSpPr>
          <a:xfrm>
            <a:off x="2931" y="3084"/>
            <a:ext cx="1417" cy="1086"/>
            <a:chOff x="2931" y="3084"/>
            <a:chExt cx="1417" cy="1086"/>
          </a:xfrm>
          <a:solidFill>
            <a:srgbClr val="FFFFFF"/>
          </a:solidFill>
        </xdr:grpSpPr>
        <xdr:sp>
          <xdr:nvSpPr>
            <xdr:cNvPr id="20" name="Freeform 21"/>
            <xdr:cNvSpPr>
              <a:spLocks/>
            </xdr:cNvSpPr>
          </xdr:nvSpPr>
          <xdr:spPr>
            <a:xfrm>
              <a:off x="3561" y="3084"/>
              <a:ext cx="787" cy="1086"/>
            </a:xfrm>
            <a:custGeom>
              <a:pathLst>
                <a:path h="1086" w="787">
                  <a:moveTo>
                    <a:pt x="787" y="0"/>
                  </a:moveTo>
                  <a:cubicBezTo>
                    <a:pt x="768" y="171"/>
                    <a:pt x="697" y="812"/>
                    <a:pt x="672" y="1029"/>
                  </a:cubicBezTo>
                  <a:cubicBezTo>
                    <a:pt x="553" y="1037"/>
                    <a:pt x="115" y="1085"/>
                    <a:pt x="3" y="1086"/>
                  </a:cubicBezTo>
                  <a:cubicBezTo>
                    <a:pt x="0" y="1065"/>
                    <a:pt x="5" y="1050"/>
                    <a:pt x="3" y="104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Freeform 22"/>
            <xdr:cNvSpPr>
              <a:spLocks/>
            </xdr:cNvSpPr>
          </xdr:nvSpPr>
          <xdr:spPr>
            <a:xfrm>
              <a:off x="2931" y="3960"/>
              <a:ext cx="1308" cy="156"/>
            </a:xfrm>
            <a:custGeom>
              <a:pathLst>
                <a:path h="156" w="1308">
                  <a:moveTo>
                    <a:pt x="1308" y="0"/>
                  </a:moveTo>
                  <a:cubicBezTo>
                    <a:pt x="1112" y="18"/>
                    <a:pt x="216" y="72"/>
                    <a:pt x="0" y="156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Freeform 23"/>
            <xdr:cNvSpPr>
              <a:spLocks/>
            </xdr:cNvSpPr>
          </xdr:nvSpPr>
          <xdr:spPr>
            <a:xfrm>
              <a:off x="2948" y="4028"/>
              <a:ext cx="1110" cy="127"/>
            </a:xfrm>
            <a:custGeom>
              <a:pathLst>
                <a:path h="127" w="1110">
                  <a:moveTo>
                    <a:pt x="1110" y="0"/>
                  </a:moveTo>
                  <a:cubicBezTo>
                    <a:pt x="645" y="37"/>
                    <a:pt x="337" y="67"/>
                    <a:pt x="0" y="127"/>
                  </a:cubicBez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Freeform 24"/>
            <xdr:cNvSpPr>
              <a:spLocks/>
            </xdr:cNvSpPr>
          </xdr:nvSpPr>
          <xdr:spPr>
            <a:xfrm>
              <a:off x="2976" y="3897"/>
              <a:ext cx="1266" cy="144"/>
            </a:xfrm>
            <a:custGeom>
              <a:pathLst>
                <a:path h="144" w="1266">
                  <a:moveTo>
                    <a:pt x="1266" y="0"/>
                  </a:moveTo>
                  <a:cubicBezTo>
                    <a:pt x="1077" y="20"/>
                    <a:pt x="192" y="84"/>
                    <a:pt x="0" y="144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Freeform 25"/>
            <xdr:cNvSpPr>
              <a:spLocks/>
            </xdr:cNvSpPr>
          </xdr:nvSpPr>
          <xdr:spPr>
            <a:xfrm>
              <a:off x="3042" y="3840"/>
              <a:ext cx="1218" cy="132"/>
            </a:xfrm>
            <a:custGeom>
              <a:pathLst>
                <a:path h="132" w="1218">
                  <a:moveTo>
                    <a:pt x="1218" y="0"/>
                  </a:moveTo>
                  <a:cubicBezTo>
                    <a:pt x="1022" y="18"/>
                    <a:pt x="198" y="63"/>
                    <a:pt x="0" y="132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Freeform 26"/>
            <xdr:cNvSpPr>
              <a:spLocks/>
            </xdr:cNvSpPr>
          </xdr:nvSpPr>
          <xdr:spPr>
            <a:xfrm>
              <a:off x="3102" y="3786"/>
              <a:ext cx="1164" cy="120"/>
            </a:xfrm>
            <a:custGeom>
              <a:pathLst>
                <a:path h="120" w="1164">
                  <a:moveTo>
                    <a:pt x="1164" y="0"/>
                  </a:moveTo>
                  <a:cubicBezTo>
                    <a:pt x="963" y="22"/>
                    <a:pt x="186" y="72"/>
                    <a:pt x="0" y="120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Freeform 27"/>
            <xdr:cNvSpPr>
              <a:spLocks/>
            </xdr:cNvSpPr>
          </xdr:nvSpPr>
          <xdr:spPr>
            <a:xfrm>
              <a:off x="3147" y="3735"/>
              <a:ext cx="1122" cy="114"/>
            </a:xfrm>
            <a:custGeom>
              <a:pathLst>
                <a:path h="114" w="1122">
                  <a:moveTo>
                    <a:pt x="1122" y="0"/>
                  </a:moveTo>
                  <a:cubicBezTo>
                    <a:pt x="926" y="18"/>
                    <a:pt x="126" y="69"/>
                    <a:pt x="0" y="114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Freeform 28"/>
            <xdr:cNvSpPr>
              <a:spLocks/>
            </xdr:cNvSpPr>
          </xdr:nvSpPr>
          <xdr:spPr>
            <a:xfrm>
              <a:off x="3183" y="3684"/>
              <a:ext cx="1098" cy="117"/>
            </a:xfrm>
            <a:custGeom>
              <a:pathLst>
                <a:path h="117" w="1098">
                  <a:moveTo>
                    <a:pt x="1098" y="0"/>
                  </a:moveTo>
                  <a:cubicBezTo>
                    <a:pt x="948" y="16"/>
                    <a:pt x="381" y="62"/>
                    <a:pt x="198" y="81"/>
                  </a:cubicBezTo>
                  <a:cubicBezTo>
                    <a:pt x="15" y="100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Freeform 29"/>
            <xdr:cNvSpPr>
              <a:spLocks/>
            </xdr:cNvSpPr>
          </xdr:nvSpPr>
          <xdr:spPr>
            <a:xfrm>
              <a:off x="3213" y="3633"/>
              <a:ext cx="1062" cy="117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Freeform 30"/>
            <xdr:cNvSpPr>
              <a:spLocks/>
            </xdr:cNvSpPr>
          </xdr:nvSpPr>
          <xdr:spPr>
            <a:xfrm>
              <a:off x="3267" y="3585"/>
              <a:ext cx="1005" cy="111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Freeform 31"/>
            <xdr:cNvSpPr>
              <a:spLocks/>
            </xdr:cNvSpPr>
          </xdr:nvSpPr>
          <xdr:spPr>
            <a:xfrm>
              <a:off x="3321" y="3546"/>
              <a:ext cx="963" cy="105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Freeform 32"/>
            <xdr:cNvSpPr>
              <a:spLocks/>
            </xdr:cNvSpPr>
          </xdr:nvSpPr>
          <xdr:spPr>
            <a:xfrm>
              <a:off x="3366" y="3504"/>
              <a:ext cx="927" cy="99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Freeform 33"/>
            <xdr:cNvSpPr>
              <a:spLocks/>
            </xdr:cNvSpPr>
          </xdr:nvSpPr>
          <xdr:spPr>
            <a:xfrm>
              <a:off x="3429" y="3462"/>
              <a:ext cx="870" cy="90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Freeform 34"/>
            <xdr:cNvSpPr>
              <a:spLocks/>
            </xdr:cNvSpPr>
          </xdr:nvSpPr>
          <xdr:spPr>
            <a:xfrm>
              <a:off x="3504" y="3420"/>
              <a:ext cx="798" cy="84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Freeform 35"/>
            <xdr:cNvSpPr>
              <a:spLocks/>
            </xdr:cNvSpPr>
          </xdr:nvSpPr>
          <xdr:spPr>
            <a:xfrm>
              <a:off x="3582" y="3378"/>
              <a:ext cx="726" cy="72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Freeform 36"/>
            <xdr:cNvSpPr>
              <a:spLocks/>
            </xdr:cNvSpPr>
          </xdr:nvSpPr>
          <xdr:spPr>
            <a:xfrm>
              <a:off x="3699" y="3336"/>
              <a:ext cx="612" cy="60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Freeform 37"/>
            <xdr:cNvSpPr>
              <a:spLocks/>
            </xdr:cNvSpPr>
          </xdr:nvSpPr>
          <xdr:spPr>
            <a:xfrm>
              <a:off x="3807" y="3286"/>
              <a:ext cx="501" cy="56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Freeform 38"/>
            <xdr:cNvSpPr>
              <a:spLocks/>
            </xdr:cNvSpPr>
          </xdr:nvSpPr>
          <xdr:spPr>
            <a:xfrm>
              <a:off x="3933" y="3243"/>
              <a:ext cx="387" cy="48"/>
            </a:xfrm>
            <a:custGeom>
              <a:pathLst>
                <a:path h="48" w="387">
                  <a:moveTo>
                    <a:pt x="387" y="0"/>
                  </a:moveTo>
                  <a:cubicBezTo>
                    <a:pt x="333" y="8"/>
                    <a:pt x="135" y="23"/>
                    <a:pt x="71" y="31"/>
                  </a:cubicBezTo>
                  <a:cubicBezTo>
                    <a:pt x="7" y="39"/>
                    <a:pt x="15" y="45"/>
                    <a:pt x="0" y="48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Freeform 39"/>
            <xdr:cNvSpPr>
              <a:spLocks/>
            </xdr:cNvSpPr>
          </xdr:nvSpPr>
          <xdr:spPr>
            <a:xfrm>
              <a:off x="4071" y="3198"/>
              <a:ext cx="261" cy="39"/>
            </a:xfrm>
            <a:custGeom>
              <a:pathLst>
                <a:path h="39" w="261">
                  <a:moveTo>
                    <a:pt x="261" y="0"/>
                  </a:moveTo>
                  <a:cubicBezTo>
                    <a:pt x="225" y="9"/>
                    <a:pt x="106" y="18"/>
                    <a:pt x="63" y="24"/>
                  </a:cubicBezTo>
                  <a:cubicBezTo>
                    <a:pt x="20" y="30"/>
                    <a:pt x="13" y="36"/>
                    <a:pt x="0" y="39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Freeform 40"/>
            <xdr:cNvSpPr>
              <a:spLocks/>
            </xdr:cNvSpPr>
          </xdr:nvSpPr>
          <xdr:spPr>
            <a:xfrm>
              <a:off x="4173" y="3156"/>
              <a:ext cx="156" cy="30"/>
            </a:xfrm>
            <a:custGeom>
              <a:pathLst>
                <a:path h="30" w="156">
                  <a:moveTo>
                    <a:pt x="156" y="0"/>
                  </a:moveTo>
                  <a:cubicBezTo>
                    <a:pt x="120" y="9"/>
                    <a:pt x="89" y="10"/>
                    <a:pt x="63" y="15"/>
                  </a:cubicBezTo>
                  <a:cubicBezTo>
                    <a:pt x="37" y="20"/>
                    <a:pt x="13" y="27"/>
                    <a:pt x="0" y="30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4</xdr:row>
      <xdr:rowOff>104775</xdr:rowOff>
    </xdr:from>
    <xdr:to>
      <xdr:col>5</xdr:col>
      <xdr:colOff>552450</xdr:colOff>
      <xdr:row>10</xdr:row>
      <xdr:rowOff>57150</xdr:rowOff>
    </xdr:to>
    <xdr:grpSp>
      <xdr:nvGrpSpPr>
        <xdr:cNvPr id="1" name="Groupe 1"/>
        <xdr:cNvGrpSpPr>
          <a:grpSpLocks/>
        </xdr:cNvGrpSpPr>
      </xdr:nvGrpSpPr>
      <xdr:grpSpPr>
        <a:xfrm>
          <a:off x="4533900" y="1228725"/>
          <a:ext cx="1838325" cy="1247775"/>
          <a:chOff x="8234" y="2414"/>
          <a:chExt cx="3004" cy="1939"/>
        </a:xfrm>
        <a:solidFill>
          <a:srgbClr val="FFFFFF"/>
        </a:solidFill>
      </xdr:grpSpPr>
      <xdr:sp>
        <xdr:nvSpPr>
          <xdr:cNvPr id="2" name="Freeform 42"/>
          <xdr:cNvSpPr>
            <a:spLocks/>
          </xdr:cNvSpPr>
        </xdr:nvSpPr>
        <xdr:spPr>
          <a:xfrm>
            <a:off x="8234" y="3082"/>
            <a:ext cx="2964" cy="1238"/>
          </a:xfrm>
          <a:custGeom>
            <a:pathLst>
              <a:path h="1238" w="2964">
                <a:moveTo>
                  <a:pt x="0" y="1139"/>
                </a:moveTo>
                <a:cubicBezTo>
                  <a:pt x="81" y="1169"/>
                  <a:pt x="144" y="1202"/>
                  <a:pt x="239" y="1238"/>
                </a:cubicBezTo>
                <a:cubicBezTo>
                  <a:pt x="477" y="1211"/>
                  <a:pt x="1110" y="1151"/>
                  <a:pt x="1338" y="1127"/>
                </a:cubicBezTo>
                <a:cubicBezTo>
                  <a:pt x="1566" y="1103"/>
                  <a:pt x="1485" y="1057"/>
                  <a:pt x="1608" y="902"/>
                </a:cubicBezTo>
                <a:cubicBezTo>
                  <a:pt x="1731" y="747"/>
                  <a:pt x="1856" y="574"/>
                  <a:pt x="2084" y="422"/>
                </a:cubicBezTo>
                <a:cubicBezTo>
                  <a:pt x="2312" y="270"/>
                  <a:pt x="2804" y="109"/>
                  <a:pt x="2964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3"/>
          <xdr:cNvSpPr>
            <a:spLocks/>
          </xdr:cNvSpPr>
        </xdr:nvSpPr>
        <xdr:spPr>
          <a:xfrm>
            <a:off x="10650" y="2414"/>
            <a:ext cx="588" cy="671"/>
          </a:xfrm>
          <a:custGeom>
            <a:pathLst>
              <a:path h="671" w="588">
                <a:moveTo>
                  <a:pt x="0" y="179"/>
                </a:moveTo>
                <a:cubicBezTo>
                  <a:pt x="185" y="121"/>
                  <a:pt x="311" y="0"/>
                  <a:pt x="345" y="50"/>
                </a:cubicBezTo>
                <a:cubicBezTo>
                  <a:pt x="379" y="100"/>
                  <a:pt x="471" y="244"/>
                  <a:pt x="530" y="399"/>
                </a:cubicBezTo>
                <a:cubicBezTo>
                  <a:pt x="588" y="553"/>
                  <a:pt x="564" y="548"/>
                  <a:pt x="547" y="67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4"/>
          <xdr:cNvSpPr>
            <a:spLocks/>
          </xdr:cNvSpPr>
        </xdr:nvSpPr>
        <xdr:spPr>
          <a:xfrm>
            <a:off x="9013" y="2468"/>
            <a:ext cx="2012" cy="1432"/>
          </a:xfrm>
          <a:custGeom>
            <a:pathLst>
              <a:path h="1432" w="2012">
                <a:moveTo>
                  <a:pt x="1982" y="0"/>
                </a:moveTo>
                <a:cubicBezTo>
                  <a:pt x="2012" y="87"/>
                  <a:pt x="715" y="1102"/>
                  <a:pt x="615" y="1237"/>
                </a:cubicBezTo>
                <a:cubicBezTo>
                  <a:pt x="515" y="1372"/>
                  <a:pt x="120" y="1432"/>
                  <a:pt x="60" y="1357"/>
                </a:cubicBezTo>
                <a:cubicBezTo>
                  <a:pt x="0" y="1282"/>
                  <a:pt x="142" y="1240"/>
                  <a:pt x="232" y="121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45"/>
          <xdr:cNvGrpSpPr>
            <a:grpSpLocks/>
          </xdr:cNvGrpSpPr>
        </xdr:nvGrpSpPr>
        <xdr:grpSpPr>
          <a:xfrm>
            <a:off x="8237" y="3735"/>
            <a:ext cx="2853" cy="618"/>
            <a:chOff x="1377" y="3735"/>
            <a:chExt cx="2853" cy="618"/>
          </a:xfrm>
          <a:solidFill>
            <a:srgbClr val="FFFFFF"/>
          </a:solidFill>
        </xdr:grpSpPr>
        <xdr:sp>
          <xdr:nvSpPr>
            <xdr:cNvPr id="6" name="Freeform 46"/>
            <xdr:cNvSpPr>
              <a:spLocks/>
            </xdr:cNvSpPr>
          </xdr:nvSpPr>
          <xdr:spPr>
            <a:xfrm>
              <a:off x="1380" y="3735"/>
              <a:ext cx="863" cy="480"/>
            </a:xfrm>
            <a:custGeom>
              <a:pathLst>
                <a:path h="480" w="863">
                  <a:moveTo>
                    <a:pt x="0" y="480"/>
                  </a:moveTo>
                  <a:cubicBezTo>
                    <a:pt x="17" y="450"/>
                    <a:pt x="42" y="396"/>
                    <a:pt x="102" y="300"/>
                  </a:cubicBezTo>
                  <a:cubicBezTo>
                    <a:pt x="270" y="264"/>
                    <a:pt x="518" y="210"/>
                    <a:pt x="645" y="160"/>
                  </a:cubicBezTo>
                  <a:cubicBezTo>
                    <a:pt x="772" y="110"/>
                    <a:pt x="818" y="32"/>
                    <a:pt x="863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47"/>
            <xdr:cNvSpPr>
              <a:spLocks/>
            </xdr:cNvSpPr>
          </xdr:nvSpPr>
          <xdr:spPr>
            <a:xfrm>
              <a:off x="1377" y="4053"/>
              <a:ext cx="2853" cy="300"/>
            </a:xfrm>
            <a:custGeom>
              <a:pathLst>
                <a:path h="300" w="2853">
                  <a:moveTo>
                    <a:pt x="0" y="165"/>
                  </a:moveTo>
                  <a:cubicBezTo>
                    <a:pt x="3" y="172"/>
                    <a:pt x="0" y="180"/>
                    <a:pt x="6" y="204"/>
                  </a:cubicBezTo>
                  <a:cubicBezTo>
                    <a:pt x="90" y="240"/>
                    <a:pt x="141" y="270"/>
                    <a:pt x="234" y="300"/>
                  </a:cubicBezTo>
                  <a:cubicBezTo>
                    <a:pt x="333" y="294"/>
                    <a:pt x="436" y="272"/>
                    <a:pt x="573" y="260"/>
                  </a:cubicBezTo>
                  <a:cubicBezTo>
                    <a:pt x="776" y="241"/>
                    <a:pt x="1222" y="214"/>
                    <a:pt x="1451" y="185"/>
                  </a:cubicBezTo>
                  <a:cubicBezTo>
                    <a:pt x="1680" y="156"/>
                    <a:pt x="1712" y="118"/>
                    <a:pt x="1946" y="87"/>
                  </a:cubicBezTo>
                  <a:cubicBezTo>
                    <a:pt x="2180" y="56"/>
                    <a:pt x="2658" y="15"/>
                    <a:pt x="2853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48"/>
            <xdr:cNvSpPr>
              <a:spLocks/>
            </xdr:cNvSpPr>
          </xdr:nvSpPr>
          <xdr:spPr>
            <a:xfrm>
              <a:off x="1539" y="4062"/>
              <a:ext cx="435" cy="63"/>
            </a:xfrm>
            <a:custGeom>
              <a:pathLst>
                <a:path h="63" w="435">
                  <a:moveTo>
                    <a:pt x="0" y="0"/>
                  </a:moveTo>
                  <a:cubicBezTo>
                    <a:pt x="25" y="10"/>
                    <a:pt x="90" y="36"/>
                    <a:pt x="153" y="63"/>
                  </a:cubicBezTo>
                  <a:cubicBezTo>
                    <a:pt x="255" y="51"/>
                    <a:pt x="386" y="42"/>
                    <a:pt x="435" y="39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49"/>
            <xdr:cNvSpPr>
              <a:spLocks/>
            </xdr:cNvSpPr>
          </xdr:nvSpPr>
          <xdr:spPr>
            <a:xfrm>
              <a:off x="1623" y="4119"/>
              <a:ext cx="60" cy="198"/>
            </a:xfrm>
            <a:custGeom>
              <a:pathLst>
                <a:path h="198" w="60">
                  <a:moveTo>
                    <a:pt x="60" y="0"/>
                  </a:moveTo>
                  <a:cubicBezTo>
                    <a:pt x="33" y="83"/>
                    <a:pt x="7" y="166"/>
                    <a:pt x="0" y="198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50"/>
          <xdr:cNvGrpSpPr>
            <a:grpSpLocks/>
          </xdr:cNvGrpSpPr>
        </xdr:nvGrpSpPr>
        <xdr:grpSpPr>
          <a:xfrm>
            <a:off x="9791" y="3084"/>
            <a:ext cx="1417" cy="1086"/>
            <a:chOff x="2931" y="3084"/>
            <a:chExt cx="1417" cy="1086"/>
          </a:xfrm>
          <a:solidFill>
            <a:srgbClr val="FFFFFF"/>
          </a:solidFill>
        </xdr:grpSpPr>
        <xdr:sp>
          <xdr:nvSpPr>
            <xdr:cNvPr id="11" name="Freeform 51"/>
            <xdr:cNvSpPr>
              <a:spLocks/>
            </xdr:cNvSpPr>
          </xdr:nvSpPr>
          <xdr:spPr>
            <a:xfrm>
              <a:off x="3561" y="3084"/>
              <a:ext cx="787" cy="1086"/>
            </a:xfrm>
            <a:custGeom>
              <a:pathLst>
                <a:path h="1086" w="787">
                  <a:moveTo>
                    <a:pt x="787" y="0"/>
                  </a:moveTo>
                  <a:cubicBezTo>
                    <a:pt x="768" y="171"/>
                    <a:pt x="697" y="812"/>
                    <a:pt x="672" y="1029"/>
                  </a:cubicBezTo>
                  <a:cubicBezTo>
                    <a:pt x="553" y="1037"/>
                    <a:pt x="115" y="1085"/>
                    <a:pt x="3" y="1086"/>
                  </a:cubicBezTo>
                  <a:cubicBezTo>
                    <a:pt x="0" y="1065"/>
                    <a:pt x="5" y="1050"/>
                    <a:pt x="3" y="104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Freeform 52"/>
            <xdr:cNvSpPr>
              <a:spLocks/>
            </xdr:cNvSpPr>
          </xdr:nvSpPr>
          <xdr:spPr>
            <a:xfrm>
              <a:off x="2931" y="3960"/>
              <a:ext cx="1308" cy="156"/>
            </a:xfrm>
            <a:custGeom>
              <a:pathLst>
                <a:path h="156" w="1308">
                  <a:moveTo>
                    <a:pt x="1308" y="0"/>
                  </a:moveTo>
                  <a:cubicBezTo>
                    <a:pt x="1112" y="18"/>
                    <a:pt x="216" y="72"/>
                    <a:pt x="0" y="156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Freeform 53"/>
            <xdr:cNvSpPr>
              <a:spLocks/>
            </xdr:cNvSpPr>
          </xdr:nvSpPr>
          <xdr:spPr>
            <a:xfrm>
              <a:off x="2948" y="4028"/>
              <a:ext cx="1110" cy="127"/>
            </a:xfrm>
            <a:custGeom>
              <a:pathLst>
                <a:path h="127" w="1110">
                  <a:moveTo>
                    <a:pt x="1110" y="0"/>
                  </a:moveTo>
                  <a:cubicBezTo>
                    <a:pt x="645" y="37"/>
                    <a:pt x="337" y="67"/>
                    <a:pt x="0" y="127"/>
                  </a:cubicBez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Freeform 54"/>
            <xdr:cNvSpPr>
              <a:spLocks/>
            </xdr:cNvSpPr>
          </xdr:nvSpPr>
          <xdr:spPr>
            <a:xfrm>
              <a:off x="2976" y="3897"/>
              <a:ext cx="1266" cy="144"/>
            </a:xfrm>
            <a:custGeom>
              <a:pathLst>
                <a:path h="144" w="1266">
                  <a:moveTo>
                    <a:pt x="1266" y="0"/>
                  </a:moveTo>
                  <a:cubicBezTo>
                    <a:pt x="1077" y="20"/>
                    <a:pt x="192" y="84"/>
                    <a:pt x="0" y="144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Freeform 55"/>
            <xdr:cNvSpPr>
              <a:spLocks/>
            </xdr:cNvSpPr>
          </xdr:nvSpPr>
          <xdr:spPr>
            <a:xfrm>
              <a:off x="3042" y="3840"/>
              <a:ext cx="1218" cy="132"/>
            </a:xfrm>
            <a:custGeom>
              <a:pathLst>
                <a:path h="132" w="1218">
                  <a:moveTo>
                    <a:pt x="1218" y="0"/>
                  </a:moveTo>
                  <a:cubicBezTo>
                    <a:pt x="1022" y="18"/>
                    <a:pt x="198" y="63"/>
                    <a:pt x="0" y="132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Freeform 56"/>
            <xdr:cNvSpPr>
              <a:spLocks/>
            </xdr:cNvSpPr>
          </xdr:nvSpPr>
          <xdr:spPr>
            <a:xfrm>
              <a:off x="3102" y="3786"/>
              <a:ext cx="1164" cy="120"/>
            </a:xfrm>
            <a:custGeom>
              <a:pathLst>
                <a:path h="120" w="1164">
                  <a:moveTo>
                    <a:pt x="1164" y="0"/>
                  </a:moveTo>
                  <a:cubicBezTo>
                    <a:pt x="963" y="22"/>
                    <a:pt x="186" y="72"/>
                    <a:pt x="0" y="120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Freeform 57"/>
            <xdr:cNvSpPr>
              <a:spLocks/>
            </xdr:cNvSpPr>
          </xdr:nvSpPr>
          <xdr:spPr>
            <a:xfrm>
              <a:off x="3147" y="3735"/>
              <a:ext cx="1122" cy="114"/>
            </a:xfrm>
            <a:custGeom>
              <a:pathLst>
                <a:path h="114" w="1122">
                  <a:moveTo>
                    <a:pt x="1122" y="0"/>
                  </a:moveTo>
                  <a:cubicBezTo>
                    <a:pt x="926" y="18"/>
                    <a:pt x="126" y="69"/>
                    <a:pt x="0" y="114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Freeform 58"/>
            <xdr:cNvSpPr>
              <a:spLocks/>
            </xdr:cNvSpPr>
          </xdr:nvSpPr>
          <xdr:spPr>
            <a:xfrm>
              <a:off x="3183" y="3684"/>
              <a:ext cx="1098" cy="117"/>
            </a:xfrm>
            <a:custGeom>
              <a:pathLst>
                <a:path h="117" w="1098">
                  <a:moveTo>
                    <a:pt x="1098" y="0"/>
                  </a:moveTo>
                  <a:cubicBezTo>
                    <a:pt x="948" y="16"/>
                    <a:pt x="381" y="62"/>
                    <a:pt x="198" y="81"/>
                  </a:cubicBezTo>
                  <a:cubicBezTo>
                    <a:pt x="15" y="100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Freeform 59"/>
            <xdr:cNvSpPr>
              <a:spLocks/>
            </xdr:cNvSpPr>
          </xdr:nvSpPr>
          <xdr:spPr>
            <a:xfrm>
              <a:off x="3213" y="3633"/>
              <a:ext cx="1062" cy="117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Freeform 60"/>
            <xdr:cNvSpPr>
              <a:spLocks/>
            </xdr:cNvSpPr>
          </xdr:nvSpPr>
          <xdr:spPr>
            <a:xfrm>
              <a:off x="3267" y="3585"/>
              <a:ext cx="1005" cy="111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Freeform 61"/>
            <xdr:cNvSpPr>
              <a:spLocks/>
            </xdr:cNvSpPr>
          </xdr:nvSpPr>
          <xdr:spPr>
            <a:xfrm>
              <a:off x="3321" y="3546"/>
              <a:ext cx="963" cy="105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Freeform 62"/>
            <xdr:cNvSpPr>
              <a:spLocks/>
            </xdr:cNvSpPr>
          </xdr:nvSpPr>
          <xdr:spPr>
            <a:xfrm>
              <a:off x="3366" y="3504"/>
              <a:ext cx="927" cy="99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Freeform 63"/>
            <xdr:cNvSpPr>
              <a:spLocks/>
            </xdr:cNvSpPr>
          </xdr:nvSpPr>
          <xdr:spPr>
            <a:xfrm>
              <a:off x="3429" y="3462"/>
              <a:ext cx="870" cy="90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Freeform 64"/>
            <xdr:cNvSpPr>
              <a:spLocks/>
            </xdr:cNvSpPr>
          </xdr:nvSpPr>
          <xdr:spPr>
            <a:xfrm>
              <a:off x="3504" y="3420"/>
              <a:ext cx="798" cy="84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Freeform 65"/>
            <xdr:cNvSpPr>
              <a:spLocks/>
            </xdr:cNvSpPr>
          </xdr:nvSpPr>
          <xdr:spPr>
            <a:xfrm>
              <a:off x="3582" y="3378"/>
              <a:ext cx="726" cy="72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Freeform 66"/>
            <xdr:cNvSpPr>
              <a:spLocks/>
            </xdr:cNvSpPr>
          </xdr:nvSpPr>
          <xdr:spPr>
            <a:xfrm>
              <a:off x="3699" y="3336"/>
              <a:ext cx="612" cy="60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Freeform 67"/>
            <xdr:cNvSpPr>
              <a:spLocks/>
            </xdr:cNvSpPr>
          </xdr:nvSpPr>
          <xdr:spPr>
            <a:xfrm>
              <a:off x="3807" y="3286"/>
              <a:ext cx="501" cy="56"/>
            </a:xfrm>
            <a:custGeom>
              <a:pathLst>
                <a:path h="117" w="1062">
                  <a:moveTo>
                    <a:pt x="1062" y="0"/>
                  </a:moveTo>
                  <a:cubicBezTo>
                    <a:pt x="912" y="16"/>
                    <a:pt x="375" y="61"/>
                    <a:pt x="198" y="81"/>
                  </a:cubicBezTo>
                  <a:cubicBezTo>
                    <a:pt x="21" y="101"/>
                    <a:pt x="41" y="110"/>
                    <a:pt x="0" y="117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Freeform 68"/>
            <xdr:cNvSpPr>
              <a:spLocks/>
            </xdr:cNvSpPr>
          </xdr:nvSpPr>
          <xdr:spPr>
            <a:xfrm>
              <a:off x="3933" y="3243"/>
              <a:ext cx="387" cy="48"/>
            </a:xfrm>
            <a:custGeom>
              <a:pathLst>
                <a:path h="48" w="387">
                  <a:moveTo>
                    <a:pt x="387" y="0"/>
                  </a:moveTo>
                  <a:cubicBezTo>
                    <a:pt x="333" y="8"/>
                    <a:pt x="135" y="23"/>
                    <a:pt x="71" y="31"/>
                  </a:cubicBezTo>
                  <a:cubicBezTo>
                    <a:pt x="7" y="39"/>
                    <a:pt x="15" y="45"/>
                    <a:pt x="0" y="48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Freeform 69"/>
            <xdr:cNvSpPr>
              <a:spLocks/>
            </xdr:cNvSpPr>
          </xdr:nvSpPr>
          <xdr:spPr>
            <a:xfrm>
              <a:off x="4071" y="3198"/>
              <a:ext cx="261" cy="39"/>
            </a:xfrm>
            <a:custGeom>
              <a:pathLst>
                <a:path h="39" w="261">
                  <a:moveTo>
                    <a:pt x="261" y="0"/>
                  </a:moveTo>
                  <a:cubicBezTo>
                    <a:pt x="225" y="9"/>
                    <a:pt x="106" y="18"/>
                    <a:pt x="63" y="24"/>
                  </a:cubicBezTo>
                  <a:cubicBezTo>
                    <a:pt x="20" y="30"/>
                    <a:pt x="13" y="36"/>
                    <a:pt x="0" y="39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Freeform 70"/>
            <xdr:cNvSpPr>
              <a:spLocks/>
            </xdr:cNvSpPr>
          </xdr:nvSpPr>
          <xdr:spPr>
            <a:xfrm>
              <a:off x="4173" y="3156"/>
              <a:ext cx="156" cy="30"/>
            </a:xfrm>
            <a:custGeom>
              <a:pathLst>
                <a:path h="30" w="156">
                  <a:moveTo>
                    <a:pt x="156" y="0"/>
                  </a:moveTo>
                  <a:cubicBezTo>
                    <a:pt x="120" y="9"/>
                    <a:pt x="89" y="10"/>
                    <a:pt x="63" y="15"/>
                  </a:cubicBezTo>
                  <a:cubicBezTo>
                    <a:pt x="37" y="20"/>
                    <a:pt x="13" y="27"/>
                    <a:pt x="0" y="30"/>
                  </a:cubicBezTo>
                </a:path>
              </a:pathLst>
            </a:custGeom>
            <a:noFill/>
            <a:ln w="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4</xdr:row>
      <xdr:rowOff>123825</xdr:rowOff>
    </xdr:from>
    <xdr:to>
      <xdr:col>5</xdr:col>
      <xdr:colOff>514350</xdr:colOff>
      <xdr:row>10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247775"/>
          <a:ext cx="1847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6</xdr:col>
      <xdr:colOff>742950</xdr:colOff>
      <xdr:row>65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8896350"/>
          <a:ext cx="62293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7">
      <selection activeCell="F21" sqref="F21"/>
    </sheetView>
  </sheetViews>
  <sheetFormatPr defaultColWidth="11.421875" defaultRowHeight="12.75"/>
  <cols>
    <col min="1" max="1" width="41.8515625" style="0" customWidth="1"/>
    <col min="2" max="2" width="14.421875" style="0" customWidth="1"/>
    <col min="3" max="3" width="15.00390625" style="0" customWidth="1"/>
    <col min="4" max="4" width="13.140625" style="0" customWidth="1"/>
    <col min="5" max="5" width="13.00390625" style="0" bestFit="1" customWidth="1"/>
  </cols>
  <sheetData>
    <row r="1" spans="1:4" ht="21.75" customHeight="1">
      <c r="A1" s="99" t="s">
        <v>219</v>
      </c>
      <c r="B1" s="99"/>
      <c r="C1" s="99"/>
      <c r="D1" s="99"/>
    </row>
    <row r="2" spans="5:6" ht="12.75">
      <c r="E2" s="97" t="s">
        <v>224</v>
      </c>
      <c r="F2" s="97" t="s">
        <v>238</v>
      </c>
    </row>
    <row r="3" spans="1:6" ht="27" customHeight="1">
      <c r="A3" s="61" t="s">
        <v>216</v>
      </c>
      <c r="B3" s="60">
        <v>1540</v>
      </c>
      <c r="C3" s="60">
        <v>1215</v>
      </c>
      <c r="D3" s="60">
        <v>800</v>
      </c>
      <c r="E3" s="98">
        <f>SUM(B3:D3)</f>
        <v>3555</v>
      </c>
      <c r="F3" s="96">
        <v>0.449</v>
      </c>
    </row>
    <row r="4" spans="1:4" ht="26.25" customHeight="1">
      <c r="A4" s="55" t="s">
        <v>218</v>
      </c>
      <c r="B4" s="59" t="str">
        <f>'CR bang'!B2</f>
        <v>BANG</v>
      </c>
      <c r="C4" s="59" t="s">
        <v>212</v>
      </c>
      <c r="D4" s="59" t="str">
        <f>'CR BALADIN'!B2</f>
        <v>BALADIN</v>
      </c>
    </row>
    <row r="5" spans="1:4" ht="21.75" customHeight="1">
      <c r="A5" s="55" t="s">
        <v>213</v>
      </c>
      <c r="B5" s="56">
        <f>'CR bang'!F34</f>
        <v>35.197652</v>
      </c>
      <c r="C5" s="56">
        <f>'CR bangui'!F33</f>
        <v>29.123807999999997</v>
      </c>
      <c r="D5" s="56">
        <f>'CR BALADIN'!F34</f>
        <v>31.692729599999996</v>
      </c>
    </row>
    <row r="6" spans="1:4" ht="21.75" customHeight="1">
      <c r="A6" s="55" t="s">
        <v>214</v>
      </c>
      <c r="B6" s="56">
        <f>'CR bang'!F45</f>
        <v>42.206</v>
      </c>
      <c r="C6" s="56">
        <f>'CR bangui'!F44</f>
        <v>19.531499999999998</v>
      </c>
      <c r="D6" s="56">
        <f>'CR BALADIN'!F45</f>
        <v>39.9161</v>
      </c>
    </row>
    <row r="7" spans="1:4" ht="21.75" customHeight="1">
      <c r="A7" s="55" t="s">
        <v>215</v>
      </c>
      <c r="B7" s="56">
        <f>SUM(B5:B6)</f>
        <v>77.403652</v>
      </c>
      <c r="C7" s="56">
        <f>SUM(C5:C6)</f>
        <v>48.65530799999999</v>
      </c>
      <c r="D7" s="56">
        <f>SUM(D5:D6)</f>
        <v>71.60882959999999</v>
      </c>
    </row>
    <row r="8" spans="1:4" ht="21.75" customHeight="1">
      <c r="A8" s="83" t="s">
        <v>220</v>
      </c>
      <c r="B8" s="57">
        <v>88</v>
      </c>
      <c r="C8" s="57">
        <v>72</v>
      </c>
      <c r="D8" s="57">
        <v>89</v>
      </c>
    </row>
    <row r="9" spans="1:4" ht="21.75" customHeight="1">
      <c r="A9" s="55" t="s">
        <v>217</v>
      </c>
      <c r="B9" s="58">
        <f>B8-B7</f>
        <v>10.596348000000006</v>
      </c>
      <c r="C9" s="58">
        <f>C8-C7</f>
        <v>23.34469200000001</v>
      </c>
      <c r="D9" s="58">
        <f>D8-D7</f>
        <v>17.391170400000007</v>
      </c>
    </row>
    <row r="10" spans="1:4" ht="21.75" customHeight="1">
      <c r="A10" s="85" t="s">
        <v>186</v>
      </c>
      <c r="B10" s="86">
        <f>B9/B7</f>
        <v>0.13689726164341712</v>
      </c>
      <c r="C10" s="86">
        <f>C9/C7</f>
        <v>0.47979743546171805</v>
      </c>
      <c r="D10" s="86">
        <f>D9/D7</f>
        <v>0.2428634917948723</v>
      </c>
    </row>
    <row r="11" spans="1:5" ht="21" customHeight="1">
      <c r="A11" s="64" t="s">
        <v>222</v>
      </c>
      <c r="B11" s="51">
        <f>B8*B3</f>
        <v>135520</v>
      </c>
      <c r="C11" s="51">
        <f>C8*C3</f>
        <v>87480</v>
      </c>
      <c r="D11" s="51">
        <f>D8*D3</f>
        <v>71200</v>
      </c>
      <c r="E11" s="51">
        <f>SUM(B11:D11)</f>
        <v>294200</v>
      </c>
    </row>
    <row r="12" spans="1:5" ht="24.75" customHeight="1">
      <c r="A12" s="83" t="s">
        <v>231</v>
      </c>
      <c r="B12" s="84">
        <f>B9*B3</f>
        <v>16318.37592000001</v>
      </c>
      <c r="C12" s="84">
        <f>C9*C3</f>
        <v>28363.800780000012</v>
      </c>
      <c r="D12" s="84">
        <f>D9*D3</f>
        <v>13912.936320000006</v>
      </c>
      <c r="E12" s="56">
        <f>SUM(B12:D12)</f>
        <v>58595.11302000003</v>
      </c>
    </row>
    <row r="13" spans="1:5" ht="24.75" customHeight="1">
      <c r="A13" s="88" t="s">
        <v>221</v>
      </c>
      <c r="B13" s="51">
        <f>B7*B3</f>
        <v>119201.62408</v>
      </c>
      <c r="C13" s="51">
        <f>C7*C3</f>
        <v>59116.19921999999</v>
      </c>
      <c r="D13" s="51">
        <f>D7*D3</f>
        <v>57287.06367999999</v>
      </c>
      <c r="E13" s="51">
        <f>SUM(B13:D13)</f>
        <v>235604.88697999998</v>
      </c>
    </row>
    <row r="14" spans="1:5" ht="24.75" customHeight="1">
      <c r="A14" s="100" t="s">
        <v>237</v>
      </c>
      <c r="B14" s="100"/>
      <c r="C14" s="100"/>
      <c r="D14" s="101"/>
      <c r="E14" s="65">
        <f>E12/E13</f>
        <v>0.2487007539235553</v>
      </c>
    </row>
    <row r="15" spans="1:5" ht="24.75" customHeight="1">
      <c r="A15" s="63"/>
      <c r="E15" s="66"/>
    </row>
    <row r="16" spans="1:5" ht="24.75" customHeight="1">
      <c r="A16" s="67"/>
      <c r="E16" s="93"/>
    </row>
    <row r="17" spans="1:5" ht="24.75" customHeight="1">
      <c r="A17" s="63"/>
      <c r="E17" s="93"/>
    </row>
    <row r="18" spans="1:4" ht="24.75" customHeight="1">
      <c r="A18" s="88" t="s">
        <v>235</v>
      </c>
      <c r="B18" s="95">
        <v>2.4</v>
      </c>
      <c r="C18" s="95">
        <v>2.4</v>
      </c>
      <c r="D18" s="95">
        <v>2.4</v>
      </c>
    </row>
    <row r="19" spans="1:4" ht="24.75" customHeight="1">
      <c r="A19" s="94" t="s">
        <v>236</v>
      </c>
      <c r="B19" s="57">
        <f>B8*B18</f>
        <v>211.2</v>
      </c>
      <c r="C19" s="57">
        <f>C8*C18</f>
        <v>172.79999999999998</v>
      </c>
      <c r="D19" s="57">
        <f>D8*D18</f>
        <v>213.6</v>
      </c>
    </row>
    <row r="20" ht="12.75">
      <c r="A20" s="67"/>
    </row>
    <row r="21" spans="1:5" ht="12.75">
      <c r="A21" s="63"/>
      <c r="B21" s="53"/>
      <c r="C21" s="53"/>
      <c r="D21" s="53"/>
      <c r="E21" s="68"/>
    </row>
    <row r="22" spans="1:5" ht="12.75">
      <c r="A22" s="63"/>
      <c r="B22" s="53"/>
      <c r="C22" s="53"/>
      <c r="D22" s="53"/>
      <c r="E22" s="53"/>
    </row>
    <row r="23" spans="1:5" ht="12.75">
      <c r="A23" s="63"/>
      <c r="B23" s="62"/>
      <c r="C23" s="62"/>
      <c r="D23" s="62"/>
      <c r="E23" s="62"/>
    </row>
    <row r="24" ht="12.75">
      <c r="A24" s="63"/>
    </row>
  </sheetData>
  <sheetProtection/>
  <mergeCells count="2">
    <mergeCell ref="A1:D1"/>
    <mergeCell ref="A14:D1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90" zoomScaleNormal="90" zoomScalePageLayoutView="0" workbookViewId="0" topLeftCell="A1">
      <selection activeCell="I35" sqref="I35"/>
    </sheetView>
  </sheetViews>
  <sheetFormatPr defaultColWidth="11.421875" defaultRowHeight="12.75"/>
  <cols>
    <col min="1" max="1" width="18.57421875" style="0" customWidth="1"/>
    <col min="2" max="2" width="34.421875" style="0" customWidth="1"/>
    <col min="6" max="6" width="13.57421875" style="0" customWidth="1"/>
    <col min="7" max="7" width="20.57421875" style="0" customWidth="1"/>
  </cols>
  <sheetData>
    <row r="1" spans="1:7" ht="30">
      <c r="A1" s="1" t="s">
        <v>182</v>
      </c>
      <c r="B1" s="2"/>
      <c r="C1" s="2"/>
      <c r="D1" s="2"/>
      <c r="E1" s="2"/>
      <c r="F1" s="2"/>
      <c r="G1" s="3"/>
    </row>
    <row r="2" spans="1:7" ht="22.5" customHeight="1">
      <c r="A2" s="4" t="s">
        <v>184</v>
      </c>
      <c r="B2" s="87" t="s">
        <v>209</v>
      </c>
      <c r="C2" s="2"/>
      <c r="D2" s="2"/>
      <c r="E2" s="2"/>
      <c r="F2" s="2"/>
      <c r="G2" s="3"/>
    </row>
    <row r="3" spans="1:7" ht="20.25">
      <c r="A3" s="4" t="s">
        <v>0</v>
      </c>
      <c r="B3" s="5" t="s">
        <v>232</v>
      </c>
      <c r="C3" s="6"/>
      <c r="D3" s="3"/>
      <c r="E3" s="2"/>
      <c r="F3" s="3"/>
      <c r="G3" s="3"/>
    </row>
    <row r="4" spans="1:7" ht="15.75">
      <c r="A4" s="4" t="s">
        <v>1</v>
      </c>
      <c r="B4" s="5"/>
      <c r="C4" s="3"/>
      <c r="D4" s="3"/>
      <c r="E4" s="3"/>
      <c r="F4" s="3"/>
      <c r="G4" s="3"/>
    </row>
    <row r="5" spans="1:7" ht="15.75">
      <c r="A5" s="4" t="s">
        <v>2</v>
      </c>
      <c r="B5" s="91" t="s">
        <v>233</v>
      </c>
      <c r="C5" s="3"/>
      <c r="D5" s="3"/>
      <c r="E5" s="3"/>
      <c r="F5" s="2"/>
      <c r="G5" s="3"/>
    </row>
    <row r="6" spans="1:7" ht="15.75">
      <c r="A6" s="4" t="s">
        <v>188</v>
      </c>
      <c r="B6" s="8">
        <v>2.4</v>
      </c>
      <c r="C6" s="3"/>
      <c r="D6" s="3"/>
      <c r="E6" s="3"/>
      <c r="F6" s="2"/>
      <c r="G6" s="3"/>
    </row>
    <row r="7" spans="1:7" ht="16.5">
      <c r="A7" s="4" t="s">
        <v>210</v>
      </c>
      <c r="B7" s="46">
        <f>C8-C9</f>
        <v>17.391170400000007</v>
      </c>
      <c r="C7" s="3"/>
      <c r="D7" s="10"/>
      <c r="E7" s="3"/>
      <c r="F7" s="3"/>
      <c r="G7" s="3"/>
    </row>
    <row r="8" spans="1:7" ht="18" customHeight="1">
      <c r="A8" s="3"/>
      <c r="B8" s="9" t="s">
        <v>187</v>
      </c>
      <c r="C8" s="33">
        <f>Synthese!D8</f>
        <v>89</v>
      </c>
      <c r="D8" s="11"/>
      <c r="E8" s="12"/>
      <c r="F8" s="3"/>
      <c r="G8" s="3"/>
    </row>
    <row r="9" spans="1:7" ht="18" customHeight="1">
      <c r="A9" s="3"/>
      <c r="B9" s="9" t="s">
        <v>183</v>
      </c>
      <c r="C9" s="45">
        <f>CR</f>
        <v>71.60882959999999</v>
      </c>
      <c r="D9" s="3"/>
      <c r="E9" s="3"/>
      <c r="F9" s="3"/>
      <c r="G9" s="3"/>
    </row>
    <row r="10" spans="1:7" ht="18" customHeight="1">
      <c r="A10" s="3"/>
      <c r="B10" s="9" t="s">
        <v>186</v>
      </c>
      <c r="C10" s="47">
        <f>B7/C9</f>
        <v>0.2428634917948723</v>
      </c>
      <c r="D10" s="3"/>
      <c r="E10" s="3"/>
      <c r="F10" s="3"/>
      <c r="G10" s="3"/>
    </row>
    <row r="11" spans="1:7" ht="18" customHeight="1">
      <c r="A11" s="3"/>
      <c r="B11" s="9" t="s">
        <v>189</v>
      </c>
      <c r="C11" s="48">
        <f>C8*B6</f>
        <v>213.6</v>
      </c>
      <c r="D11" s="3"/>
      <c r="E11" s="3"/>
      <c r="F11" s="3"/>
      <c r="G11" s="3"/>
    </row>
    <row r="12" spans="1:7" ht="18" customHeight="1">
      <c r="A12" s="7"/>
      <c r="B12" s="9" t="s">
        <v>234</v>
      </c>
      <c r="C12" s="92">
        <f>Synthese!D3</f>
        <v>800</v>
      </c>
      <c r="D12" s="3"/>
      <c r="E12" s="3"/>
      <c r="F12" s="3"/>
      <c r="G12" s="3"/>
    </row>
    <row r="13" spans="1:7" ht="18" customHeight="1">
      <c r="A13" s="14" t="s">
        <v>193</v>
      </c>
      <c r="B13" s="1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23.25" customHeight="1">
      <c r="A15" s="70" t="s">
        <v>3</v>
      </c>
      <c r="B15" s="70" t="s">
        <v>4</v>
      </c>
      <c r="C15" s="70" t="s">
        <v>5</v>
      </c>
      <c r="D15" s="70" t="s">
        <v>6</v>
      </c>
      <c r="E15" s="70" t="s">
        <v>7</v>
      </c>
      <c r="F15" s="70" t="s">
        <v>8</v>
      </c>
      <c r="G15" s="3"/>
    </row>
    <row r="16" spans="1:7" ht="12.75">
      <c r="A16">
        <v>176136</v>
      </c>
      <c r="B16" s="15" t="str">
        <f aca="true" t="shared" si="0" ref="B16:B31">IF(A16="","",VLOOKUP($A16,mat,2,FALSE))</f>
        <v>Kid Velras</v>
      </c>
      <c r="C16" s="90">
        <v>17.2</v>
      </c>
      <c r="D16" s="15" t="str">
        <f aca="true" t="shared" si="1" ref="D16:D31">IF(A16="","",VLOOKUP($A16,mat,5,FALSE))</f>
        <v>Dm²</v>
      </c>
      <c r="E16" s="50">
        <f aca="true" t="shared" si="2" ref="E16:E34">IF(A16="","",VLOOKUP($A16,mat,6,FALSE))</f>
        <v>0.46</v>
      </c>
      <c r="F16" s="51">
        <f>IF(A16="","",E16*C16)</f>
        <v>7.912</v>
      </c>
      <c r="G16" s="82"/>
    </row>
    <row r="17" spans="1:7" ht="12.75">
      <c r="A17">
        <v>176140</v>
      </c>
      <c r="B17" s="15" t="str">
        <f t="shared" si="0"/>
        <v>Chèvre doublure naturelle</v>
      </c>
      <c r="C17" s="52">
        <v>18.4</v>
      </c>
      <c r="D17" s="15" t="str">
        <f t="shared" si="1"/>
        <v>Dm²</v>
      </c>
      <c r="E17" s="50">
        <f t="shared" si="2"/>
        <v>0.221</v>
      </c>
      <c r="F17" s="51">
        <f>IF(A17="","",E17*C17)</f>
        <v>4.0664</v>
      </c>
      <c r="G17" s="82"/>
    </row>
    <row r="18" spans="1:7" ht="12.75">
      <c r="A18" s="27">
        <v>176146</v>
      </c>
      <c r="B18" s="15" t="str">
        <f t="shared" si="0"/>
        <v>Boucle or</v>
      </c>
      <c r="C18" s="52">
        <v>2</v>
      </c>
      <c r="D18" s="15" t="str">
        <f t="shared" si="1"/>
        <v>pièce</v>
      </c>
      <c r="E18" s="50">
        <f t="shared" si="2"/>
        <v>0.39</v>
      </c>
      <c r="F18" s="51">
        <f aca="true" t="shared" si="3" ref="F18:F31">IF(A18="","",E18*C18)</f>
        <v>0.78</v>
      </c>
      <c r="G18" s="82"/>
    </row>
    <row r="19" spans="1:7" ht="12.75">
      <c r="A19" s="27">
        <v>176141</v>
      </c>
      <c r="B19" s="15" t="str">
        <f t="shared" si="0"/>
        <v>Bloc 140</v>
      </c>
      <c r="C19" s="52">
        <v>2</v>
      </c>
      <c r="D19" s="15" t="str">
        <f t="shared" si="1"/>
        <v>unité</v>
      </c>
      <c r="E19" s="50">
        <f t="shared" si="2"/>
        <v>3.81</v>
      </c>
      <c r="F19" s="51">
        <f t="shared" si="3"/>
        <v>7.62</v>
      </c>
      <c r="G19" s="82"/>
    </row>
    <row r="20" spans="1:7" ht="12.75">
      <c r="A20" s="27">
        <v>174125</v>
      </c>
      <c r="B20" s="15" t="str">
        <f t="shared" si="0"/>
        <v>Première de montage FE 170</v>
      </c>
      <c r="C20" s="52">
        <v>1</v>
      </c>
      <c r="D20" s="15" t="str">
        <f t="shared" si="1"/>
        <v>PAIRE</v>
      </c>
      <c r="E20" s="50">
        <f t="shared" si="2"/>
        <v>3.3</v>
      </c>
      <c r="F20" s="51">
        <f t="shared" si="3"/>
        <v>3.3</v>
      </c>
      <c r="G20" s="82"/>
    </row>
    <row r="21" spans="1:7" ht="12.75">
      <c r="A21" s="27">
        <v>172000</v>
      </c>
      <c r="B21" s="15" t="str">
        <f t="shared" si="0"/>
        <v>Contrefort thermocollant Tige basse</v>
      </c>
      <c r="C21" s="52">
        <v>3.2</v>
      </c>
      <c r="D21" s="15" t="str">
        <f t="shared" si="1"/>
        <v>DM²</v>
      </c>
      <c r="E21" s="50">
        <f t="shared" si="2"/>
        <v>0.515</v>
      </c>
      <c r="F21" s="51">
        <f t="shared" si="3"/>
        <v>1.6480000000000001</v>
      </c>
      <c r="G21" s="82"/>
    </row>
    <row r="22" spans="1:7" ht="12.75">
      <c r="A22" s="27">
        <v>171000</v>
      </c>
      <c r="B22" s="15" t="str">
        <f t="shared" si="0"/>
        <v>Bout dur thermocollant femme</v>
      </c>
      <c r="C22" s="52">
        <v>1</v>
      </c>
      <c r="D22" s="15" t="str">
        <f t="shared" si="1"/>
        <v>PAIRE</v>
      </c>
      <c r="E22" s="50">
        <f t="shared" si="2"/>
        <v>0.91</v>
      </c>
      <c r="F22" s="51">
        <f t="shared" si="3"/>
        <v>0.91</v>
      </c>
      <c r="G22" s="82"/>
    </row>
    <row r="23" spans="1:7" ht="12.75">
      <c r="A23" s="27">
        <v>176144</v>
      </c>
      <c r="B23" s="15" t="str">
        <f t="shared" si="0"/>
        <v>Semelle préfinie croupon végétal</v>
      </c>
      <c r="C23" s="52">
        <v>1</v>
      </c>
      <c r="D23" s="15" t="str">
        <f t="shared" si="1"/>
        <v>paire</v>
      </c>
      <c r="E23" s="50">
        <f t="shared" si="2"/>
        <v>2.74</v>
      </c>
      <c r="F23" s="51">
        <f t="shared" si="3"/>
        <v>2.74</v>
      </c>
      <c r="G23" s="82"/>
    </row>
    <row r="24" spans="1:7" ht="12.75">
      <c r="A24" s="27">
        <v>176145</v>
      </c>
      <c r="B24" s="15" t="str">
        <f t="shared" si="0"/>
        <v>Bonbout</v>
      </c>
      <c r="C24" s="52">
        <v>2</v>
      </c>
      <c r="D24" s="15" t="str">
        <f t="shared" si="1"/>
        <v>pièce</v>
      </c>
      <c r="E24" s="50">
        <f t="shared" si="2"/>
        <v>0.08</v>
      </c>
      <c r="F24" s="51">
        <f t="shared" si="3"/>
        <v>0.16</v>
      </c>
      <c r="G24" s="82"/>
    </row>
    <row r="25" spans="1:7" ht="12.75">
      <c r="A25" s="27">
        <v>176148</v>
      </c>
      <c r="B25" s="15" t="str">
        <f t="shared" si="0"/>
        <v>Boite de chaussure</v>
      </c>
      <c r="C25" s="52">
        <v>1</v>
      </c>
      <c r="D25" s="15" t="str">
        <f t="shared" si="1"/>
        <v>pièce</v>
      </c>
      <c r="E25" s="50">
        <f t="shared" si="2"/>
        <v>0.65</v>
      </c>
      <c r="F25" s="51">
        <f t="shared" si="3"/>
        <v>0.65</v>
      </c>
      <c r="G25" s="82"/>
    </row>
    <row r="26" spans="1:7" ht="12.75">
      <c r="A26" s="15"/>
      <c r="B26" s="89"/>
      <c r="C26" s="52"/>
      <c r="D26" s="15">
        <f t="shared" si="1"/>
      </c>
      <c r="E26" s="50">
        <f t="shared" si="2"/>
      </c>
      <c r="F26" s="51">
        <f t="shared" si="3"/>
      </c>
      <c r="G26" s="82"/>
    </row>
    <row r="27" spans="1:7" ht="12.75">
      <c r="A27" s="15"/>
      <c r="B27" s="15">
        <f t="shared" si="0"/>
      </c>
      <c r="C27" s="52"/>
      <c r="D27" s="15">
        <f t="shared" si="1"/>
      </c>
      <c r="E27" s="50">
        <f t="shared" si="2"/>
      </c>
      <c r="F27" s="51">
        <f t="shared" si="3"/>
      </c>
      <c r="G27" s="82"/>
    </row>
    <row r="28" spans="1:7" ht="12.75">
      <c r="A28" s="15"/>
      <c r="B28" s="15">
        <f t="shared" si="0"/>
      </c>
      <c r="C28" s="52"/>
      <c r="D28" s="15">
        <f t="shared" si="1"/>
      </c>
      <c r="E28" s="50">
        <f t="shared" si="2"/>
      </c>
      <c r="F28" s="51">
        <f t="shared" si="3"/>
      </c>
      <c r="G28" s="82"/>
    </row>
    <row r="29" spans="1:7" ht="12.75">
      <c r="A29" s="15"/>
      <c r="B29" s="15">
        <f t="shared" si="0"/>
      </c>
      <c r="C29" s="52"/>
      <c r="D29" s="15">
        <f t="shared" si="1"/>
      </c>
      <c r="E29" s="50">
        <f t="shared" si="2"/>
      </c>
      <c r="F29" s="51">
        <f t="shared" si="3"/>
      </c>
      <c r="G29" s="82"/>
    </row>
    <row r="30" spans="1:7" ht="12.75">
      <c r="A30" s="15"/>
      <c r="B30" s="15">
        <f t="shared" si="0"/>
      </c>
      <c r="C30" s="52"/>
      <c r="D30" s="15">
        <f t="shared" si="1"/>
      </c>
      <c r="E30" s="50">
        <f t="shared" si="2"/>
      </c>
      <c r="F30" s="51">
        <f t="shared" si="3"/>
      </c>
      <c r="G30" s="82"/>
    </row>
    <row r="31" spans="1:7" ht="12.75">
      <c r="A31" s="15"/>
      <c r="B31" s="15">
        <f t="shared" si="0"/>
      </c>
      <c r="C31" s="52"/>
      <c r="D31" s="15">
        <f t="shared" si="1"/>
      </c>
      <c r="E31" s="50">
        <f t="shared" si="2"/>
      </c>
      <c r="F31" s="51">
        <f t="shared" si="3"/>
      </c>
      <c r="G31" s="82"/>
    </row>
    <row r="32" spans="1:7" ht="18.75" customHeight="1" thickBot="1">
      <c r="A32" s="3"/>
      <c r="B32" s="3"/>
      <c r="C32" s="21"/>
      <c r="D32" s="21"/>
      <c r="E32" s="49">
        <f t="shared" si="2"/>
      </c>
      <c r="F32" s="35">
        <f>SUM(F16:F31)</f>
        <v>29.786399999999997</v>
      </c>
      <c r="G32" s="82"/>
    </row>
    <row r="33" spans="1:7" ht="18" customHeight="1" thickBot="1">
      <c r="A33" s="3"/>
      <c r="B33" s="3"/>
      <c r="C33" s="22" t="s">
        <v>9</v>
      </c>
      <c r="D33" s="54">
        <v>0.064</v>
      </c>
      <c r="E33" s="34">
        <f t="shared" si="2"/>
      </c>
      <c r="F33" s="36">
        <f>F32*D33</f>
        <v>1.9063295999999998</v>
      </c>
      <c r="G33" s="82"/>
    </row>
    <row r="34" spans="1:7" ht="28.5" customHeight="1" thickBot="1">
      <c r="A34" s="3"/>
      <c r="B34" s="3"/>
      <c r="C34" s="21"/>
      <c r="D34" s="21"/>
      <c r="E34" s="34">
        <f t="shared" si="2"/>
      </c>
      <c r="F34" s="37">
        <f>F33+F32</f>
        <v>31.692729599999996</v>
      </c>
      <c r="G34" s="75">
        <f>F34*C12</f>
        <v>25354.18368</v>
      </c>
    </row>
    <row r="35" spans="1:7" ht="12.75">
      <c r="A35" s="3"/>
      <c r="B35" s="3"/>
      <c r="C35" s="3"/>
      <c r="D35" s="3"/>
      <c r="E35" s="3"/>
      <c r="F35" s="3"/>
      <c r="G35" s="3"/>
    </row>
    <row r="36" spans="1:7" ht="21">
      <c r="A36" s="14" t="s">
        <v>10</v>
      </c>
      <c r="B36" s="3"/>
      <c r="C36" s="3"/>
      <c r="D36" s="3"/>
      <c r="E36" s="3"/>
      <c r="F36" s="3"/>
      <c r="G36" s="3"/>
    </row>
    <row r="37" spans="1:7" ht="13.5" thickBot="1">
      <c r="A37" s="3"/>
      <c r="B37" s="3"/>
      <c r="C37" s="3"/>
      <c r="D37" s="3"/>
      <c r="E37" s="3"/>
      <c r="F37" s="3"/>
      <c r="G37" s="3"/>
    </row>
    <row r="38" spans="3:7" ht="39" customHeight="1">
      <c r="C38" s="71" t="s">
        <v>192</v>
      </c>
      <c r="D38" s="72" t="s">
        <v>11</v>
      </c>
      <c r="E38" s="72" t="s">
        <v>12</v>
      </c>
      <c r="F38" s="73" t="s">
        <v>185</v>
      </c>
      <c r="G38" s="3"/>
    </row>
    <row r="39" spans="3:7" ht="12.75">
      <c r="C39" s="23" t="s">
        <v>13</v>
      </c>
      <c r="D39" s="38">
        <f>cmin</f>
        <v>0.449</v>
      </c>
      <c r="E39" s="39">
        <v>5.4</v>
      </c>
      <c r="F39" s="41">
        <f>E39*D39</f>
        <v>2.4246000000000003</v>
      </c>
      <c r="G39" s="3"/>
    </row>
    <row r="40" spans="3:7" ht="12.75">
      <c r="C40" s="23" t="s">
        <v>14</v>
      </c>
      <c r="D40" s="38">
        <f>cmin</f>
        <v>0.449</v>
      </c>
      <c r="E40" s="39">
        <v>36.5</v>
      </c>
      <c r="F40" s="41">
        <f>E40*D40</f>
        <v>16.3885</v>
      </c>
      <c r="G40" s="3"/>
    </row>
    <row r="41" spans="3:8" ht="12.75">
      <c r="C41" s="23" t="s">
        <v>15</v>
      </c>
      <c r="D41" s="38">
        <f>cmin</f>
        <v>0.449</v>
      </c>
      <c r="E41" s="39">
        <v>15</v>
      </c>
      <c r="F41" s="41">
        <f>E41*D41</f>
        <v>6.735</v>
      </c>
      <c r="G41" s="3"/>
      <c r="H41" s="25"/>
    </row>
    <row r="42" spans="3:7" ht="12.75">
      <c r="C42" s="23" t="s">
        <v>16</v>
      </c>
      <c r="D42" s="38">
        <f>cmin</f>
        <v>0.449</v>
      </c>
      <c r="E42" s="39">
        <v>18</v>
      </c>
      <c r="F42" s="41">
        <f>E42*D42</f>
        <v>8.082</v>
      </c>
      <c r="G42" s="3"/>
    </row>
    <row r="43" spans="3:7" ht="13.5" thickBot="1">
      <c r="C43" s="24" t="s">
        <v>17</v>
      </c>
      <c r="D43" s="38">
        <f>cmin</f>
        <v>0.449</v>
      </c>
      <c r="E43" s="40">
        <v>14</v>
      </c>
      <c r="F43" s="41">
        <f>E43*D43</f>
        <v>6.2860000000000005</v>
      </c>
      <c r="G43" s="3"/>
    </row>
    <row r="44" spans="3:7" ht="20.25" customHeight="1" thickBot="1">
      <c r="C44" s="102" t="s">
        <v>190</v>
      </c>
      <c r="D44" s="103"/>
      <c r="E44" s="42">
        <f>SUM(E39:E43)</f>
        <v>88.9</v>
      </c>
      <c r="F44" s="26"/>
      <c r="G44" s="3"/>
    </row>
    <row r="45" spans="3:7" ht="21" customHeight="1" thickBot="1">
      <c r="C45" s="3"/>
      <c r="D45" s="104" t="s">
        <v>191</v>
      </c>
      <c r="E45" s="105"/>
      <c r="F45" s="43">
        <f>SUM(F39:F43)</f>
        <v>39.9161</v>
      </c>
      <c r="G45" s="3"/>
    </row>
    <row r="46" spans="4:7" ht="13.5" thickBot="1">
      <c r="D46" s="3"/>
      <c r="E46" s="3"/>
      <c r="F46" s="3"/>
      <c r="G46" s="3"/>
    </row>
    <row r="47" spans="3:7" ht="26.25" customHeight="1" thickBot="1">
      <c r="C47" s="3"/>
      <c r="D47" s="3"/>
      <c r="E47" s="16" t="s">
        <v>18</v>
      </c>
      <c r="F47" s="44">
        <f>F45+F34</f>
        <v>71.60882959999999</v>
      </c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</sheetData>
  <sheetProtection/>
  <mergeCells count="2">
    <mergeCell ref="C44:D44"/>
    <mergeCell ref="D45:E45"/>
  </mergeCells>
  <printOptions/>
  <pageMargins left="0.4724409448818898" right="0.5118110236220472" top="0.4724409448818898" bottom="0.984251968503937" header="0.6299212598425197" footer="0.5118110236220472"/>
  <pageSetup fitToHeight="1" fitToWidth="1" horizontalDpi="300" verticalDpi="3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">
      <selection activeCell="D38" sqref="D38"/>
    </sheetView>
  </sheetViews>
  <sheetFormatPr defaultColWidth="11.421875" defaultRowHeight="12.75"/>
  <cols>
    <col min="1" max="1" width="18.57421875" style="0" customWidth="1"/>
    <col min="2" max="2" width="34.421875" style="0" customWidth="1"/>
    <col min="6" max="6" width="13.57421875" style="0" customWidth="1"/>
    <col min="7" max="7" width="15.00390625" style="0" customWidth="1"/>
  </cols>
  <sheetData>
    <row r="1" spans="1:7" ht="30">
      <c r="A1" s="1" t="s">
        <v>182</v>
      </c>
      <c r="B1" s="2"/>
      <c r="C1" s="2"/>
      <c r="D1" s="2"/>
      <c r="E1" s="2"/>
      <c r="F1" s="2"/>
      <c r="G1" s="3"/>
    </row>
    <row r="2" spans="1:7" ht="22.5" customHeight="1">
      <c r="A2" s="4" t="s">
        <v>184</v>
      </c>
      <c r="B2" s="87" t="s">
        <v>212</v>
      </c>
      <c r="C2" s="2"/>
      <c r="D2" s="2"/>
      <c r="E2" s="2"/>
      <c r="F2" s="2"/>
      <c r="G2" s="3"/>
    </row>
    <row r="3" spans="1:7" ht="20.25">
      <c r="A3" s="4" t="s">
        <v>0</v>
      </c>
      <c r="B3" s="5" t="s">
        <v>232</v>
      </c>
      <c r="C3" s="6"/>
      <c r="D3" s="3"/>
      <c r="E3" s="2"/>
      <c r="F3" s="3"/>
      <c r="G3" s="3"/>
    </row>
    <row r="4" spans="1:7" ht="15.75">
      <c r="A4" s="4" t="s">
        <v>1</v>
      </c>
      <c r="B4" s="5"/>
      <c r="C4" s="3"/>
      <c r="D4" s="3"/>
      <c r="E4" s="3"/>
      <c r="F4" s="3"/>
      <c r="G4" s="3"/>
    </row>
    <row r="5" spans="1:7" ht="15.75">
      <c r="A5" s="4" t="s">
        <v>2</v>
      </c>
      <c r="B5" s="91" t="s">
        <v>233</v>
      </c>
      <c r="C5" s="3"/>
      <c r="D5" s="3"/>
      <c r="E5" s="3"/>
      <c r="F5" s="2"/>
      <c r="G5" s="3"/>
    </row>
    <row r="6" spans="1:7" ht="15.75">
      <c r="A6" s="4" t="s">
        <v>188</v>
      </c>
      <c r="B6" s="8">
        <v>2.4</v>
      </c>
      <c r="C6" s="3"/>
      <c r="D6" s="3"/>
      <c r="E6" s="3"/>
      <c r="F6" s="2"/>
      <c r="G6" s="3"/>
    </row>
    <row r="7" spans="1:7" ht="16.5">
      <c r="A7" s="4" t="s">
        <v>210</v>
      </c>
      <c r="B7" s="46">
        <f>C8-C9</f>
        <v>23.34469200000001</v>
      </c>
      <c r="C7" s="3"/>
      <c r="D7" s="10"/>
      <c r="E7" s="3"/>
      <c r="F7" s="3"/>
      <c r="G7" s="3"/>
    </row>
    <row r="8" spans="1:7" ht="18" customHeight="1">
      <c r="A8" s="3"/>
      <c r="B8" s="9" t="s">
        <v>187</v>
      </c>
      <c r="C8" s="33">
        <f>Synthese!C8</f>
        <v>72</v>
      </c>
      <c r="D8" s="11"/>
      <c r="E8" s="12"/>
      <c r="F8" s="3"/>
      <c r="G8" s="3"/>
    </row>
    <row r="9" spans="1:7" ht="18" customHeight="1">
      <c r="A9" s="3"/>
      <c r="B9" s="9" t="s">
        <v>183</v>
      </c>
      <c r="C9" s="45">
        <f>CR</f>
        <v>48.65530799999999</v>
      </c>
      <c r="D9" s="3"/>
      <c r="E9" s="3"/>
      <c r="F9" s="3"/>
      <c r="G9" s="3"/>
    </row>
    <row r="10" spans="1:7" ht="18" customHeight="1">
      <c r="A10" s="3"/>
      <c r="B10" s="9" t="s">
        <v>186</v>
      </c>
      <c r="C10" s="47">
        <f>B7/C9</f>
        <v>0.47979743546171805</v>
      </c>
      <c r="D10" s="3"/>
      <c r="E10" s="3"/>
      <c r="F10" s="3"/>
      <c r="G10" s="3"/>
    </row>
    <row r="11" spans="1:7" ht="18" customHeight="1">
      <c r="A11" s="3"/>
      <c r="B11" s="9" t="s">
        <v>189</v>
      </c>
      <c r="C11" s="48">
        <f>C8*B6</f>
        <v>172.79999999999998</v>
      </c>
      <c r="D11" s="3"/>
      <c r="E11" s="3"/>
      <c r="F11" s="3"/>
      <c r="G11" s="3"/>
    </row>
    <row r="12" spans="1:7" ht="18" customHeight="1">
      <c r="A12" s="7"/>
      <c r="B12" s="9" t="s">
        <v>234</v>
      </c>
      <c r="C12" s="92">
        <f>Synthese!C3</f>
        <v>1215</v>
      </c>
      <c r="D12" s="3"/>
      <c r="E12" s="3"/>
      <c r="F12" s="3"/>
      <c r="G12" s="3"/>
    </row>
    <row r="13" spans="1:7" ht="18" customHeight="1">
      <c r="A13" s="14" t="s">
        <v>193</v>
      </c>
      <c r="B13" s="1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23.25" customHeight="1">
      <c r="A15" s="70" t="s">
        <v>3</v>
      </c>
      <c r="B15" s="70" t="s">
        <v>4</v>
      </c>
      <c r="C15" s="70" t="s">
        <v>5</v>
      </c>
      <c r="D15" s="70" t="s">
        <v>6</v>
      </c>
      <c r="E15" s="70" t="s">
        <v>7</v>
      </c>
      <c r="F15" s="70" t="s">
        <v>8</v>
      </c>
      <c r="G15" s="3"/>
    </row>
    <row r="16" spans="1:7" ht="12.75">
      <c r="A16">
        <v>176139</v>
      </c>
      <c r="B16" s="15" t="str">
        <f aca="true" t="shared" si="0" ref="B16:B30">IF(A16="","",VLOOKUP($A16,mat,2,FALSE))</f>
        <v>Velras Toro</v>
      </c>
      <c r="C16" s="15">
        <v>14.25</v>
      </c>
      <c r="D16" s="15" t="str">
        <f aca="true" t="shared" si="1" ref="D16:D30">IF(A16="","",VLOOKUP($A16,mat,5,FALSE))</f>
        <v>Dm²</v>
      </c>
      <c r="E16" s="50">
        <f aca="true" t="shared" si="2" ref="E16:E33">IF(A16="","",VLOOKUP($A16,mat,6,FALSE))</f>
        <v>0.47</v>
      </c>
      <c r="F16" s="51">
        <f>IF(A16="","",E16*C16)</f>
        <v>6.6975</v>
      </c>
      <c r="G16" s="3"/>
    </row>
    <row r="17" spans="1:7" ht="12.75">
      <c r="A17">
        <v>176140</v>
      </c>
      <c r="B17" s="15" t="str">
        <f t="shared" si="0"/>
        <v>Chèvre doublure naturelle</v>
      </c>
      <c r="C17" s="52">
        <v>16.5</v>
      </c>
      <c r="D17" s="15" t="str">
        <f t="shared" si="1"/>
        <v>Dm²</v>
      </c>
      <c r="E17" s="50">
        <f t="shared" si="2"/>
        <v>0.221</v>
      </c>
      <c r="F17" s="51">
        <f aca="true" t="shared" si="3" ref="F17:F30">IF(A17="","",E17*C17)</f>
        <v>3.6465</v>
      </c>
      <c r="G17" s="3"/>
    </row>
    <row r="18" spans="1:7" ht="12.75">
      <c r="A18" s="27">
        <v>176141</v>
      </c>
      <c r="B18" s="15" t="str">
        <f t="shared" si="0"/>
        <v>Bloc 140</v>
      </c>
      <c r="C18" s="52">
        <v>2</v>
      </c>
      <c r="D18" s="15" t="str">
        <f t="shared" si="1"/>
        <v>unité</v>
      </c>
      <c r="E18" s="50">
        <f t="shared" si="2"/>
        <v>3.81</v>
      </c>
      <c r="F18" s="51">
        <f t="shared" si="3"/>
        <v>7.62</v>
      </c>
      <c r="G18" s="3"/>
    </row>
    <row r="19" spans="1:7" ht="12.75">
      <c r="A19" s="27">
        <v>174125</v>
      </c>
      <c r="B19" s="15" t="str">
        <f t="shared" si="0"/>
        <v>Première de montage FE 170</v>
      </c>
      <c r="C19" s="52">
        <v>1</v>
      </c>
      <c r="D19" s="15" t="str">
        <f t="shared" si="1"/>
        <v>PAIRE</v>
      </c>
      <c r="E19" s="50">
        <f t="shared" si="2"/>
        <v>3.3</v>
      </c>
      <c r="F19" s="51">
        <f t="shared" si="3"/>
        <v>3.3</v>
      </c>
      <c r="G19" s="3"/>
    </row>
    <row r="20" spans="1:7" ht="12.75">
      <c r="A20" s="27">
        <v>172000</v>
      </c>
      <c r="B20" s="15" t="str">
        <f t="shared" si="0"/>
        <v>Contrefort thermocollant Tige basse</v>
      </c>
      <c r="C20" s="52">
        <v>3.2</v>
      </c>
      <c r="D20" s="15" t="str">
        <f t="shared" si="1"/>
        <v>DM²</v>
      </c>
      <c r="E20" s="50">
        <f t="shared" si="2"/>
        <v>0.515</v>
      </c>
      <c r="F20" s="51">
        <f t="shared" si="3"/>
        <v>1.6480000000000001</v>
      </c>
      <c r="G20" s="3"/>
    </row>
    <row r="21" spans="1:7" ht="12.75">
      <c r="A21" s="27">
        <v>171000</v>
      </c>
      <c r="B21" s="15" t="str">
        <f t="shared" si="0"/>
        <v>Bout dur thermocollant femme</v>
      </c>
      <c r="C21" s="52">
        <v>1</v>
      </c>
      <c r="D21" s="15" t="str">
        <f t="shared" si="1"/>
        <v>PAIRE</v>
      </c>
      <c r="E21" s="50">
        <f t="shared" si="2"/>
        <v>0.91</v>
      </c>
      <c r="F21" s="51">
        <f t="shared" si="3"/>
        <v>0.91</v>
      </c>
      <c r="G21" s="3"/>
    </row>
    <row r="22" spans="1:7" ht="12.75">
      <c r="A22" s="27">
        <v>176144</v>
      </c>
      <c r="B22" s="15" t="str">
        <f t="shared" si="0"/>
        <v>Semelle préfinie croupon végétal</v>
      </c>
      <c r="C22" s="52">
        <v>1</v>
      </c>
      <c r="D22" s="15" t="str">
        <f t="shared" si="1"/>
        <v>paire</v>
      </c>
      <c r="E22" s="50">
        <f t="shared" si="2"/>
        <v>2.74</v>
      </c>
      <c r="F22" s="51">
        <f t="shared" si="3"/>
        <v>2.74</v>
      </c>
      <c r="G22" s="3"/>
    </row>
    <row r="23" spans="1:7" ht="12.75">
      <c r="A23" s="27">
        <v>176145</v>
      </c>
      <c r="B23" s="15" t="str">
        <f t="shared" si="0"/>
        <v>Bonbout</v>
      </c>
      <c r="C23" s="52">
        <v>2</v>
      </c>
      <c r="D23" s="15" t="str">
        <f t="shared" si="1"/>
        <v>pièce</v>
      </c>
      <c r="E23" s="50">
        <f t="shared" si="2"/>
        <v>0.08</v>
      </c>
      <c r="F23" s="51">
        <f t="shared" si="3"/>
        <v>0.16</v>
      </c>
      <c r="G23" s="3"/>
    </row>
    <row r="24" spans="1:7" ht="12.75">
      <c r="A24" s="27">
        <v>176148</v>
      </c>
      <c r="B24" s="15" t="str">
        <f t="shared" si="0"/>
        <v>Boite de chaussure</v>
      </c>
      <c r="C24" s="52">
        <v>1</v>
      </c>
      <c r="D24" s="15" t="str">
        <f t="shared" si="1"/>
        <v>pièce</v>
      </c>
      <c r="E24" s="50">
        <f t="shared" si="2"/>
        <v>0.65</v>
      </c>
      <c r="F24" s="51">
        <f t="shared" si="3"/>
        <v>0.65</v>
      </c>
      <c r="G24" s="3"/>
    </row>
    <row r="25" spans="1:7" ht="12.75">
      <c r="A25" s="27"/>
      <c r="B25" s="15">
        <f t="shared" si="0"/>
      </c>
      <c r="C25" s="52"/>
      <c r="D25" s="15">
        <f t="shared" si="1"/>
      </c>
      <c r="E25" s="50">
        <f t="shared" si="2"/>
      </c>
      <c r="F25" s="51">
        <f>IF(A25="","",E25*C25)</f>
      </c>
      <c r="G25" s="3"/>
    </row>
    <row r="26" spans="1:7" ht="12.75">
      <c r="A26" s="15"/>
      <c r="B26" s="15">
        <f t="shared" si="0"/>
      </c>
      <c r="C26" s="52"/>
      <c r="D26" s="15">
        <f t="shared" si="1"/>
      </c>
      <c r="E26" s="50">
        <f t="shared" si="2"/>
      </c>
      <c r="F26" s="51">
        <f t="shared" si="3"/>
      </c>
      <c r="G26" s="3"/>
    </row>
    <row r="27" spans="1:7" ht="12.75">
      <c r="A27" s="15"/>
      <c r="B27" s="15">
        <f t="shared" si="0"/>
      </c>
      <c r="C27" s="52"/>
      <c r="D27" s="15">
        <f t="shared" si="1"/>
      </c>
      <c r="E27" s="50">
        <f t="shared" si="2"/>
      </c>
      <c r="F27" s="51">
        <f t="shared" si="3"/>
      </c>
      <c r="G27" s="3"/>
    </row>
    <row r="28" spans="1:7" ht="12.75">
      <c r="A28" s="15"/>
      <c r="B28" s="15">
        <f t="shared" si="0"/>
      </c>
      <c r="C28" s="52"/>
      <c r="D28" s="15">
        <f t="shared" si="1"/>
      </c>
      <c r="E28" s="50">
        <f t="shared" si="2"/>
      </c>
      <c r="F28" s="51">
        <f t="shared" si="3"/>
      </c>
      <c r="G28" s="3"/>
    </row>
    <row r="29" spans="1:7" ht="12.75">
      <c r="A29" s="15"/>
      <c r="B29" s="15">
        <f t="shared" si="0"/>
      </c>
      <c r="C29" s="52"/>
      <c r="D29" s="15">
        <f t="shared" si="1"/>
      </c>
      <c r="E29" s="50">
        <f t="shared" si="2"/>
      </c>
      <c r="F29" s="51">
        <f t="shared" si="3"/>
      </c>
      <c r="G29" s="3"/>
    </row>
    <row r="30" spans="1:7" ht="12.75">
      <c r="A30" s="15"/>
      <c r="B30" s="15">
        <f t="shared" si="0"/>
      </c>
      <c r="C30" s="52"/>
      <c r="D30" s="15">
        <f t="shared" si="1"/>
      </c>
      <c r="E30" s="50">
        <f t="shared" si="2"/>
      </c>
      <c r="F30" s="51">
        <f t="shared" si="3"/>
      </c>
      <c r="G30" s="3"/>
    </row>
    <row r="31" spans="1:7" ht="18.75" customHeight="1" thickBot="1">
      <c r="A31" s="3"/>
      <c r="B31" s="3"/>
      <c r="C31" s="21"/>
      <c r="D31" s="21"/>
      <c r="E31" s="49">
        <f t="shared" si="2"/>
      </c>
      <c r="F31" s="35">
        <f>SUM(F16:F30)</f>
        <v>27.371999999999996</v>
      </c>
      <c r="G31" s="3"/>
    </row>
    <row r="32" spans="1:7" ht="18" customHeight="1" thickBot="1">
      <c r="A32" s="3"/>
      <c r="B32" s="3"/>
      <c r="C32" s="22" t="s">
        <v>9</v>
      </c>
      <c r="D32" s="54">
        <v>0.064</v>
      </c>
      <c r="E32" s="34">
        <f t="shared" si="2"/>
      </c>
      <c r="F32" s="36">
        <f>F31*D32</f>
        <v>1.7518079999999998</v>
      </c>
      <c r="G32" s="3"/>
    </row>
    <row r="33" spans="1:7" ht="28.5" customHeight="1" thickBot="1">
      <c r="A33" s="3"/>
      <c r="B33" s="3"/>
      <c r="C33" s="21"/>
      <c r="D33" s="21"/>
      <c r="E33" s="34">
        <f t="shared" si="2"/>
      </c>
      <c r="F33" s="37">
        <f>F32+F31</f>
        <v>29.123807999999997</v>
      </c>
      <c r="G33" s="75">
        <f>F33*C12</f>
        <v>35385.426719999996</v>
      </c>
    </row>
    <row r="34" spans="1:7" ht="12.75">
      <c r="A34" s="3"/>
      <c r="B34" s="3"/>
      <c r="C34" s="3"/>
      <c r="D34" s="3"/>
      <c r="E34" s="3"/>
      <c r="F34" s="3"/>
      <c r="G34" s="3"/>
    </row>
    <row r="35" spans="1:7" ht="21">
      <c r="A35" s="14" t="s">
        <v>10</v>
      </c>
      <c r="B35" s="3"/>
      <c r="C35" s="3"/>
      <c r="D35" s="3"/>
      <c r="E35" s="3"/>
      <c r="F35" s="3"/>
      <c r="G35" s="3"/>
    </row>
    <row r="36" spans="1:7" ht="13.5" thickBot="1">
      <c r="A36" s="3"/>
      <c r="B36" s="3"/>
      <c r="C36" s="3"/>
      <c r="D36" s="3"/>
      <c r="E36" s="3"/>
      <c r="F36" s="3"/>
      <c r="G36" s="3"/>
    </row>
    <row r="37" spans="3:7" ht="39" customHeight="1">
      <c r="C37" s="71" t="s">
        <v>192</v>
      </c>
      <c r="D37" s="72" t="s">
        <v>11</v>
      </c>
      <c r="E37" s="72" t="s">
        <v>12</v>
      </c>
      <c r="F37" s="73" t="s">
        <v>185</v>
      </c>
      <c r="G37" s="3"/>
    </row>
    <row r="38" spans="3:7" ht="12.75">
      <c r="C38" s="23" t="s">
        <v>13</v>
      </c>
      <c r="D38" s="38">
        <f>cmin</f>
        <v>0.449</v>
      </c>
      <c r="E38" s="39">
        <v>4.5</v>
      </c>
      <c r="F38" s="41">
        <f>E38*D38</f>
        <v>2.0205</v>
      </c>
      <c r="G38" s="3"/>
    </row>
    <row r="39" spans="3:7" ht="12.75">
      <c r="C39" s="23" t="s">
        <v>14</v>
      </c>
      <c r="D39" s="38">
        <f>cmin</f>
        <v>0.449</v>
      </c>
      <c r="E39" s="39">
        <v>12</v>
      </c>
      <c r="F39" s="41">
        <f>E39*D39</f>
        <v>5.388</v>
      </c>
      <c r="G39" s="3"/>
    </row>
    <row r="40" spans="3:8" ht="12.75">
      <c r="C40" s="23" t="s">
        <v>15</v>
      </c>
      <c r="D40" s="38">
        <f>cmin</f>
        <v>0.449</v>
      </c>
      <c r="E40" s="39">
        <v>3</v>
      </c>
      <c r="F40" s="41">
        <f>E40*D40</f>
        <v>1.347</v>
      </c>
      <c r="G40" s="3"/>
      <c r="H40" s="25"/>
    </row>
    <row r="41" spans="3:7" ht="12.75">
      <c r="C41" s="23" t="s">
        <v>16</v>
      </c>
      <c r="D41" s="38">
        <f>cmin</f>
        <v>0.449</v>
      </c>
      <c r="E41" s="39">
        <v>18</v>
      </c>
      <c r="F41" s="41">
        <f>E41*D41</f>
        <v>8.082</v>
      </c>
      <c r="G41" s="3"/>
    </row>
    <row r="42" spans="3:7" ht="13.5" thickBot="1">
      <c r="C42" s="24" t="s">
        <v>17</v>
      </c>
      <c r="D42" s="38">
        <f>cmin</f>
        <v>0.449</v>
      </c>
      <c r="E42" s="40">
        <v>6</v>
      </c>
      <c r="F42" s="41">
        <f>E42*D42</f>
        <v>2.694</v>
      </c>
      <c r="G42" s="3"/>
    </row>
    <row r="43" spans="3:7" ht="20.25" customHeight="1" thickBot="1">
      <c r="C43" s="102" t="s">
        <v>190</v>
      </c>
      <c r="D43" s="103"/>
      <c r="E43" s="42">
        <f>SUM(E38:E42)</f>
        <v>43.5</v>
      </c>
      <c r="F43" s="26"/>
      <c r="G43" s="3"/>
    </row>
    <row r="44" spans="3:7" ht="21" customHeight="1" thickBot="1">
      <c r="C44" s="3"/>
      <c r="D44" s="104" t="s">
        <v>191</v>
      </c>
      <c r="E44" s="105"/>
      <c r="F44" s="43">
        <f>SUM(F38:F42)</f>
        <v>19.531499999999998</v>
      </c>
      <c r="G44" s="3"/>
    </row>
    <row r="45" spans="4:7" ht="13.5" thickBot="1">
      <c r="D45" s="3"/>
      <c r="E45" s="3"/>
      <c r="F45" s="3"/>
      <c r="G45" s="3"/>
    </row>
    <row r="46" spans="3:7" ht="26.25" customHeight="1" thickBot="1">
      <c r="C46" s="3"/>
      <c r="D46" s="3"/>
      <c r="E46" s="16" t="s">
        <v>18</v>
      </c>
      <c r="F46" s="44">
        <f>F44+F33</f>
        <v>48.65530799999999</v>
      </c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</sheetData>
  <sheetProtection/>
  <mergeCells count="2">
    <mergeCell ref="C43:D43"/>
    <mergeCell ref="D44:E44"/>
  </mergeCells>
  <printOptions/>
  <pageMargins left="0.4724409448818898" right="0.5118110236220472" top="0.4724409448818898" bottom="0.984251968503937" header="0.6299212598425197" footer="0.5118110236220472"/>
  <pageSetup fitToHeight="1" fitToWidth="1" horizontalDpi="300" verticalDpi="3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90" zoomScaleNormal="90" zoomScalePageLayoutView="0" workbookViewId="0" topLeftCell="A19">
      <selection activeCell="E13" sqref="E13"/>
    </sheetView>
  </sheetViews>
  <sheetFormatPr defaultColWidth="11.421875" defaultRowHeight="12.75"/>
  <cols>
    <col min="1" max="1" width="18.57421875" style="0" customWidth="1"/>
    <col min="2" max="2" width="34.421875" style="0" customWidth="1"/>
    <col min="6" max="6" width="13.57421875" style="0" customWidth="1"/>
    <col min="7" max="7" width="19.7109375" style="0" customWidth="1"/>
  </cols>
  <sheetData>
    <row r="1" spans="1:7" ht="30">
      <c r="A1" s="1" t="s">
        <v>182</v>
      </c>
      <c r="B1" s="2"/>
      <c r="C1" s="2"/>
      <c r="D1" s="2"/>
      <c r="E1" s="2"/>
      <c r="F1" s="2"/>
      <c r="G1" s="3"/>
    </row>
    <row r="2" spans="1:7" ht="22.5" customHeight="1">
      <c r="A2" s="4" t="s">
        <v>184</v>
      </c>
      <c r="B2" s="87" t="s">
        <v>226</v>
      </c>
      <c r="C2" s="2"/>
      <c r="D2" s="2"/>
      <c r="E2" s="2"/>
      <c r="F2" s="2"/>
      <c r="G2" s="3"/>
    </row>
    <row r="3" spans="1:7" ht="20.25">
      <c r="A3" s="4" t="s">
        <v>0</v>
      </c>
      <c r="B3" s="5" t="s">
        <v>232</v>
      </c>
      <c r="C3" s="6"/>
      <c r="D3" s="3"/>
      <c r="E3" s="2"/>
      <c r="F3" s="3"/>
      <c r="G3" s="3"/>
    </row>
    <row r="4" spans="1:7" ht="15.75">
      <c r="A4" s="4" t="s">
        <v>1</v>
      </c>
      <c r="B4" s="5"/>
      <c r="C4" s="3"/>
      <c r="D4" s="3"/>
      <c r="E4" s="3"/>
      <c r="F4" s="3"/>
      <c r="G4" s="3"/>
    </row>
    <row r="5" spans="1:7" ht="15.75">
      <c r="A5" s="4" t="s">
        <v>2</v>
      </c>
      <c r="B5" s="91" t="s">
        <v>233</v>
      </c>
      <c r="C5" s="3"/>
      <c r="D5" s="3"/>
      <c r="E5" s="3"/>
      <c r="F5" s="2"/>
      <c r="G5" s="3"/>
    </row>
    <row r="6" spans="1:7" ht="15.75">
      <c r="A6" s="4" t="s">
        <v>188</v>
      </c>
      <c r="B6" s="8">
        <v>2.4</v>
      </c>
      <c r="C6" s="3"/>
      <c r="D6" s="3"/>
      <c r="E6" s="3"/>
      <c r="F6" s="2"/>
      <c r="G6" s="3"/>
    </row>
    <row r="7" spans="2:7" ht="16.5">
      <c r="B7" s="4" t="s">
        <v>210</v>
      </c>
      <c r="C7" s="80">
        <f>C8-C9</f>
        <v>10.596348000000006</v>
      </c>
      <c r="D7" s="10"/>
      <c r="E7" s="3"/>
      <c r="F7" s="3"/>
      <c r="G7" s="3"/>
    </row>
    <row r="8" spans="1:7" ht="18" customHeight="1">
      <c r="A8" s="3"/>
      <c r="B8" s="9" t="s">
        <v>187</v>
      </c>
      <c r="C8" s="33">
        <v>88</v>
      </c>
      <c r="D8" s="11"/>
      <c r="E8" s="12"/>
      <c r="F8" s="3"/>
      <c r="G8" s="3"/>
    </row>
    <row r="9" spans="1:7" ht="18" customHeight="1">
      <c r="A9" s="3"/>
      <c r="B9" s="9" t="s">
        <v>183</v>
      </c>
      <c r="C9" s="45">
        <f>CR</f>
        <v>77.403652</v>
      </c>
      <c r="D9" s="3"/>
      <c r="E9" s="3"/>
      <c r="F9" s="3"/>
      <c r="G9" s="3"/>
    </row>
    <row r="10" spans="1:7" ht="18" customHeight="1">
      <c r="A10" s="3"/>
      <c r="B10" s="9" t="s">
        <v>186</v>
      </c>
      <c r="C10" s="47">
        <f>C7/C9</f>
        <v>0.13689726164341712</v>
      </c>
      <c r="D10" s="3"/>
      <c r="E10" s="3"/>
      <c r="F10" s="3"/>
      <c r="G10" s="3"/>
    </row>
    <row r="11" spans="1:7" ht="18" customHeight="1">
      <c r="A11" s="3"/>
      <c r="B11" s="9" t="s">
        <v>189</v>
      </c>
      <c r="C11" s="48">
        <f>C8*B6</f>
        <v>211.2</v>
      </c>
      <c r="D11" s="3"/>
      <c r="E11" s="3"/>
      <c r="F11" s="3"/>
      <c r="G11" s="3"/>
    </row>
    <row r="12" spans="1:7" ht="18" customHeight="1">
      <c r="A12" s="7"/>
      <c r="B12" s="9" t="s">
        <v>234</v>
      </c>
      <c r="C12" s="92">
        <f>Synthese!B3</f>
        <v>1540</v>
      </c>
      <c r="D12" s="3"/>
      <c r="E12" s="3"/>
      <c r="F12" s="3"/>
      <c r="G12" s="3"/>
    </row>
    <row r="13" spans="1:7" ht="18" customHeight="1">
      <c r="A13" s="14" t="s">
        <v>193</v>
      </c>
      <c r="B13" s="1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23.25" customHeight="1">
      <c r="A15" s="70" t="s">
        <v>3</v>
      </c>
      <c r="B15" s="70" t="s">
        <v>4</v>
      </c>
      <c r="C15" s="70" t="s">
        <v>5</v>
      </c>
      <c r="D15" s="70" t="s">
        <v>6</v>
      </c>
      <c r="E15" s="70" t="s">
        <v>7</v>
      </c>
      <c r="F15" s="70" t="s">
        <v>8</v>
      </c>
      <c r="G15" s="3"/>
    </row>
    <row r="16" spans="1:7" ht="12.75">
      <c r="A16" s="27">
        <v>176137</v>
      </c>
      <c r="B16" s="15" t="str">
        <f aca="true" t="shared" si="0" ref="B16:B31">IF(A16="","",VLOOKUP($A16,mat,2,FALSE))</f>
        <v>Kid Blanc</v>
      </c>
      <c r="C16" s="15">
        <v>14.35</v>
      </c>
      <c r="D16" s="15" t="str">
        <f aca="true" t="shared" si="1" ref="D16:D31">IF(A16="","",VLOOKUP($A16,mat,5,FALSE))</f>
        <v>Dm²</v>
      </c>
      <c r="E16" s="50">
        <f aca="true" t="shared" si="2" ref="E16:E33">IF(A16="","",VLOOKUP($A16,mat,6,FALSE))</f>
        <v>0.43</v>
      </c>
      <c r="F16" s="51">
        <f>IF(A16="","",E16*C16)</f>
        <v>6.1705</v>
      </c>
      <c r="G16" s="3"/>
    </row>
    <row r="17" spans="1:9" ht="12.75">
      <c r="A17" s="27">
        <v>176138</v>
      </c>
      <c r="B17" s="15" t="str">
        <f t="shared" si="0"/>
        <v>Kid Burgundy</v>
      </c>
      <c r="C17" s="90">
        <v>12.55</v>
      </c>
      <c r="D17" s="15" t="str">
        <f t="shared" si="1"/>
        <v>Dm²</v>
      </c>
      <c r="E17" s="50">
        <f t="shared" si="2"/>
        <v>0.48</v>
      </c>
      <c r="F17" s="51">
        <f aca="true" t="shared" si="3" ref="F17:F31">IF(A17="","",E17*C17)</f>
        <v>6.024</v>
      </c>
      <c r="G17" s="3"/>
      <c r="I17" s="27"/>
    </row>
    <row r="18" spans="1:7" ht="12.75">
      <c r="A18">
        <v>176140</v>
      </c>
      <c r="B18" s="15" t="str">
        <f t="shared" si="0"/>
        <v>Chèvre doublure naturelle</v>
      </c>
      <c r="C18" s="90">
        <v>13</v>
      </c>
      <c r="D18" s="15" t="str">
        <f t="shared" si="1"/>
        <v>Dm²</v>
      </c>
      <c r="E18" s="50">
        <f t="shared" si="2"/>
        <v>0.221</v>
      </c>
      <c r="F18" s="51">
        <f>IF(A18="","",E18*C18)</f>
        <v>2.873</v>
      </c>
      <c r="G18" s="3"/>
    </row>
    <row r="19" spans="1:7" ht="12.75">
      <c r="A19" s="27">
        <v>176141</v>
      </c>
      <c r="B19" s="15" t="str">
        <f t="shared" si="0"/>
        <v>Bloc 140</v>
      </c>
      <c r="C19" s="52">
        <v>2</v>
      </c>
      <c r="D19" s="15" t="str">
        <f t="shared" si="1"/>
        <v>unité</v>
      </c>
      <c r="E19" s="50">
        <f t="shared" si="2"/>
        <v>3.81</v>
      </c>
      <c r="F19" s="51">
        <f t="shared" si="3"/>
        <v>7.62</v>
      </c>
      <c r="G19" s="3"/>
    </row>
    <row r="20" spans="1:7" ht="12.75">
      <c r="A20" s="27">
        <v>174125</v>
      </c>
      <c r="B20" s="15" t="str">
        <f t="shared" si="0"/>
        <v>Première de montage FE 170</v>
      </c>
      <c r="C20" s="52">
        <v>1</v>
      </c>
      <c r="D20" s="15" t="str">
        <f t="shared" si="1"/>
        <v>PAIRE</v>
      </c>
      <c r="E20" s="50">
        <f t="shared" si="2"/>
        <v>3.3</v>
      </c>
      <c r="F20" s="51">
        <f t="shared" si="3"/>
        <v>3.3</v>
      </c>
      <c r="G20" s="3"/>
    </row>
    <row r="21" spans="1:7" ht="12.75">
      <c r="A21" s="27">
        <v>172000</v>
      </c>
      <c r="B21" s="15" t="str">
        <f t="shared" si="0"/>
        <v>Contrefort thermocollant Tige basse</v>
      </c>
      <c r="C21" s="52">
        <v>3.2</v>
      </c>
      <c r="D21" s="15" t="str">
        <f t="shared" si="1"/>
        <v>DM²</v>
      </c>
      <c r="E21" s="50">
        <f t="shared" si="2"/>
        <v>0.515</v>
      </c>
      <c r="F21" s="51">
        <f t="shared" si="3"/>
        <v>1.6480000000000001</v>
      </c>
      <c r="G21" s="3"/>
    </row>
    <row r="22" spans="1:7" ht="12.75">
      <c r="A22" s="27">
        <v>171000</v>
      </c>
      <c r="B22" s="15" t="str">
        <f t="shared" si="0"/>
        <v>Bout dur thermocollant femme</v>
      </c>
      <c r="C22" s="52">
        <v>1</v>
      </c>
      <c r="D22" s="15" t="str">
        <f t="shared" si="1"/>
        <v>PAIRE</v>
      </c>
      <c r="E22" s="50">
        <f t="shared" si="2"/>
        <v>0.91</v>
      </c>
      <c r="F22" s="51">
        <f t="shared" si="3"/>
        <v>0.91</v>
      </c>
      <c r="G22" s="3"/>
    </row>
    <row r="23" spans="1:7" ht="12.75">
      <c r="A23" s="27">
        <v>176144</v>
      </c>
      <c r="B23" s="15" t="str">
        <f t="shared" si="0"/>
        <v>Semelle préfinie croupon végétal</v>
      </c>
      <c r="C23" s="52">
        <v>1</v>
      </c>
      <c r="D23" s="15" t="str">
        <f t="shared" si="1"/>
        <v>paire</v>
      </c>
      <c r="E23" s="50">
        <f t="shared" si="2"/>
        <v>2.74</v>
      </c>
      <c r="F23" s="51">
        <f t="shared" si="3"/>
        <v>2.74</v>
      </c>
      <c r="G23" s="3"/>
    </row>
    <row r="24" spans="1:7" ht="12.75">
      <c r="A24" s="27">
        <v>176145</v>
      </c>
      <c r="B24" s="15" t="str">
        <f t="shared" si="0"/>
        <v>Bonbout</v>
      </c>
      <c r="C24" s="52">
        <v>2</v>
      </c>
      <c r="D24" s="15" t="str">
        <f t="shared" si="1"/>
        <v>pièce</v>
      </c>
      <c r="E24" s="50">
        <f t="shared" si="2"/>
        <v>0.08</v>
      </c>
      <c r="F24" s="51">
        <f t="shared" si="3"/>
        <v>0.16</v>
      </c>
      <c r="G24" s="3"/>
    </row>
    <row r="25" spans="1:7" ht="12.75">
      <c r="A25" s="27">
        <v>176148</v>
      </c>
      <c r="B25" s="15" t="str">
        <f t="shared" si="0"/>
        <v>Boite de chaussure</v>
      </c>
      <c r="C25" s="52">
        <v>1</v>
      </c>
      <c r="D25" s="15" t="str">
        <f t="shared" si="1"/>
        <v>pièce</v>
      </c>
      <c r="E25" s="50">
        <f t="shared" si="2"/>
        <v>0.65</v>
      </c>
      <c r="F25" s="51">
        <f t="shared" si="3"/>
        <v>0.65</v>
      </c>
      <c r="G25" s="3"/>
    </row>
    <row r="26" spans="1:7" ht="12.75">
      <c r="A26">
        <v>167076</v>
      </c>
      <c r="B26" s="15" t="str">
        <f t="shared" si="0"/>
        <v>lacet 101 0.75 m NOIR</v>
      </c>
      <c r="C26" s="52">
        <v>1</v>
      </c>
      <c r="D26" s="15" t="str">
        <f t="shared" si="1"/>
        <v>PAIRE</v>
      </c>
      <c r="E26" s="50">
        <f t="shared" si="2"/>
        <v>0.985</v>
      </c>
      <c r="F26" s="51">
        <f>IF(A26="","",E26*C26)</f>
        <v>0.985</v>
      </c>
      <c r="G26" s="3"/>
    </row>
    <row r="27" spans="1:7" ht="12.75">
      <c r="A27" s="15"/>
      <c r="B27" s="15">
        <f t="shared" si="0"/>
      </c>
      <c r="C27" s="52"/>
      <c r="D27" s="15">
        <f t="shared" si="1"/>
      </c>
      <c r="E27" s="50">
        <f t="shared" si="2"/>
      </c>
      <c r="F27" s="51">
        <f t="shared" si="3"/>
      </c>
      <c r="G27" s="3"/>
    </row>
    <row r="28" spans="1:7" ht="12.75">
      <c r="A28" s="15"/>
      <c r="B28" s="15">
        <f t="shared" si="0"/>
      </c>
      <c r="C28" s="52"/>
      <c r="D28" s="15">
        <f t="shared" si="1"/>
      </c>
      <c r="E28" s="50">
        <f t="shared" si="2"/>
      </c>
      <c r="F28" s="51">
        <f t="shared" si="3"/>
      </c>
      <c r="G28" s="3"/>
    </row>
    <row r="29" spans="1:7" ht="12.75">
      <c r="A29" s="15"/>
      <c r="B29" s="15">
        <f t="shared" si="0"/>
      </c>
      <c r="C29" s="52"/>
      <c r="D29" s="15">
        <f t="shared" si="1"/>
      </c>
      <c r="E29" s="50">
        <f t="shared" si="2"/>
      </c>
      <c r="F29" s="51">
        <f t="shared" si="3"/>
      </c>
      <c r="G29" s="3"/>
    </row>
    <row r="30" spans="1:7" ht="12.75">
      <c r="A30" s="15"/>
      <c r="B30" s="15">
        <f t="shared" si="0"/>
      </c>
      <c r="C30" s="52"/>
      <c r="D30" s="15">
        <f t="shared" si="1"/>
      </c>
      <c r="E30" s="50">
        <f t="shared" si="2"/>
      </c>
      <c r="F30" s="51">
        <f t="shared" si="3"/>
      </c>
      <c r="G30" s="3"/>
    </row>
    <row r="31" spans="1:7" ht="12.75">
      <c r="A31" s="15"/>
      <c r="B31" s="15">
        <f t="shared" si="0"/>
      </c>
      <c r="C31" s="52"/>
      <c r="D31" s="15">
        <f t="shared" si="1"/>
      </c>
      <c r="E31" s="50">
        <f t="shared" si="2"/>
      </c>
      <c r="F31" s="51">
        <f t="shared" si="3"/>
      </c>
      <c r="G31" s="3"/>
    </row>
    <row r="32" spans="1:6" ht="18.75" customHeight="1">
      <c r="A32" s="3"/>
      <c r="B32" s="3"/>
      <c r="C32" s="21"/>
      <c r="D32" s="21"/>
      <c r="E32" s="77" t="s">
        <v>225</v>
      </c>
      <c r="F32" s="78">
        <f>SUM(F16:F31)</f>
        <v>33.0805</v>
      </c>
    </row>
    <row r="33" spans="1:7" ht="18" customHeight="1" thickBot="1">
      <c r="A33" s="3"/>
      <c r="B33" s="3"/>
      <c r="C33" s="22" t="s">
        <v>9</v>
      </c>
      <c r="D33" s="54">
        <v>0.064</v>
      </c>
      <c r="E33" s="50">
        <f t="shared" si="2"/>
      </c>
      <c r="F33" s="74">
        <f>F32*D33</f>
        <v>2.117152</v>
      </c>
      <c r="G33" s="3"/>
    </row>
    <row r="34" spans="1:7" ht="28.5" customHeight="1" thickBot="1">
      <c r="A34" s="3"/>
      <c r="B34" s="3"/>
      <c r="C34" s="21"/>
      <c r="D34" s="21"/>
      <c r="E34" s="76" t="s">
        <v>224</v>
      </c>
      <c r="F34" s="75">
        <f>F33+F32</f>
        <v>35.197652</v>
      </c>
      <c r="G34" s="75">
        <f>F34*C12</f>
        <v>54204.384079999996</v>
      </c>
    </row>
    <row r="35" spans="1:7" ht="12.75">
      <c r="A35" s="3"/>
      <c r="B35" s="3"/>
      <c r="C35" s="3"/>
      <c r="D35" s="3"/>
      <c r="E35" s="3"/>
      <c r="F35" s="3"/>
      <c r="G35" s="3"/>
    </row>
    <row r="36" spans="1:7" ht="21">
      <c r="A36" s="14" t="s">
        <v>223</v>
      </c>
      <c r="B36" s="3"/>
      <c r="C36" s="3"/>
      <c r="D36" s="3"/>
      <c r="E36" s="3"/>
      <c r="F36" s="3"/>
      <c r="G36" s="3"/>
    </row>
    <row r="37" spans="1:7" ht="13.5" thickBot="1">
      <c r="A37" s="3"/>
      <c r="B37" s="3"/>
      <c r="C37" s="3"/>
      <c r="D37" s="3"/>
      <c r="E37" s="3"/>
      <c r="F37" s="3"/>
      <c r="G37" s="3"/>
    </row>
    <row r="38" spans="3:7" ht="39" customHeight="1">
      <c r="C38" s="71" t="s">
        <v>192</v>
      </c>
      <c r="D38" s="72" t="s">
        <v>11</v>
      </c>
      <c r="E38" s="72" t="s">
        <v>12</v>
      </c>
      <c r="F38" s="73" t="s">
        <v>185</v>
      </c>
      <c r="G38" s="3"/>
    </row>
    <row r="39" spans="3:7" ht="12.75">
      <c r="C39" s="23" t="s">
        <v>13</v>
      </c>
      <c r="D39" s="38">
        <f>cmin</f>
        <v>0.449</v>
      </c>
      <c r="E39" s="39">
        <v>9.25</v>
      </c>
      <c r="F39" s="41">
        <f>E39*D39</f>
        <v>4.15325</v>
      </c>
      <c r="G39" s="3"/>
    </row>
    <row r="40" spans="3:7" ht="12.75">
      <c r="C40" s="23" t="s">
        <v>14</v>
      </c>
      <c r="D40" s="38">
        <f>cmin</f>
        <v>0.449</v>
      </c>
      <c r="E40" s="39">
        <v>45</v>
      </c>
      <c r="F40" s="41">
        <f>E40*D40</f>
        <v>20.205000000000002</v>
      </c>
      <c r="G40" s="3"/>
    </row>
    <row r="41" spans="3:8" ht="12.75">
      <c r="C41" s="23" t="s">
        <v>15</v>
      </c>
      <c r="D41" s="38">
        <f>cmin</f>
        <v>0.449</v>
      </c>
      <c r="E41" s="39">
        <v>6.5</v>
      </c>
      <c r="F41" s="41">
        <f>E41*D41</f>
        <v>2.9185</v>
      </c>
      <c r="G41" s="3"/>
      <c r="H41" s="25"/>
    </row>
    <row r="42" spans="3:7" ht="12.75">
      <c r="C42" s="23" t="s">
        <v>16</v>
      </c>
      <c r="D42" s="38">
        <f>cmin</f>
        <v>0.449</v>
      </c>
      <c r="E42" s="39">
        <v>22</v>
      </c>
      <c r="F42" s="41">
        <f>E42*D42</f>
        <v>9.878</v>
      </c>
      <c r="G42" s="3"/>
    </row>
    <row r="43" spans="3:7" ht="13.5" thickBot="1">
      <c r="C43" s="24" t="s">
        <v>17</v>
      </c>
      <c r="D43" s="38">
        <f>cmin</f>
        <v>0.449</v>
      </c>
      <c r="E43" s="40">
        <v>11.25</v>
      </c>
      <c r="F43" s="41">
        <f>E43*D43</f>
        <v>5.0512500000000005</v>
      </c>
      <c r="G43" s="3"/>
    </row>
    <row r="44" spans="3:7" ht="20.25" customHeight="1" thickBot="1">
      <c r="C44" s="102" t="s">
        <v>190</v>
      </c>
      <c r="D44" s="103"/>
      <c r="E44" s="79">
        <f>SUM(E39:E43)</f>
        <v>94</v>
      </c>
      <c r="F44" s="26"/>
      <c r="G44" s="3"/>
    </row>
    <row r="45" spans="3:7" ht="27" customHeight="1" thickBot="1">
      <c r="C45" s="3"/>
      <c r="D45" s="106" t="s">
        <v>191</v>
      </c>
      <c r="E45" s="107"/>
      <c r="F45" s="75">
        <f>SUM(F39:F43)</f>
        <v>42.206</v>
      </c>
      <c r="G45" s="3"/>
    </row>
    <row r="46" spans="4:7" ht="13.5" thickBot="1">
      <c r="D46" s="3"/>
      <c r="E46" s="3"/>
      <c r="F46" s="3"/>
      <c r="G46" s="3"/>
    </row>
    <row r="47" spans="3:7" ht="26.25" customHeight="1" thickBot="1">
      <c r="C47" s="3"/>
      <c r="D47" s="3"/>
      <c r="E47" s="16" t="s">
        <v>18</v>
      </c>
      <c r="F47" s="44">
        <f>F45+F34</f>
        <v>77.403652</v>
      </c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</sheetData>
  <sheetProtection/>
  <mergeCells count="2">
    <mergeCell ref="C44:D44"/>
    <mergeCell ref="D45:E45"/>
  </mergeCells>
  <printOptions/>
  <pageMargins left="0.4724409448818898" right="0.5118110236220472" top="0.4724409448818898" bottom="0.984251968503937" header="0.6299212598425197" footer="0.5118110236220472"/>
  <pageSetup fitToHeight="1" fitToWidth="1" horizontalDpi="300" verticalDpi="300" orientation="portrait" paperSize="9" scale="9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">
      <selection activeCell="E11" sqref="E11"/>
    </sheetView>
  </sheetViews>
  <sheetFormatPr defaultColWidth="11.421875" defaultRowHeight="12.75"/>
  <cols>
    <col min="2" max="2" width="43.421875" style="0" customWidth="1"/>
    <col min="3" max="3" width="19.421875" style="0" bestFit="1" customWidth="1"/>
    <col min="4" max="4" width="19.57421875" style="0" customWidth="1"/>
    <col min="5" max="5" width="6.57421875" style="0" bestFit="1" customWidth="1"/>
    <col min="6" max="6" width="11.00390625" style="19" bestFit="1" customWidth="1"/>
  </cols>
  <sheetData>
    <row r="1" spans="1:6" ht="39">
      <c r="A1" s="17" t="s">
        <v>180</v>
      </c>
      <c r="B1" s="17" t="s">
        <v>4</v>
      </c>
      <c r="C1" s="17" t="s">
        <v>181</v>
      </c>
      <c r="D1" s="17" t="s">
        <v>179</v>
      </c>
      <c r="E1" s="17" t="s">
        <v>6</v>
      </c>
      <c r="F1" s="18" t="s">
        <v>178</v>
      </c>
    </row>
    <row r="2" spans="1:6" ht="12.75">
      <c r="A2">
        <v>151000</v>
      </c>
      <c r="B2" t="s">
        <v>88</v>
      </c>
      <c r="C2" t="s">
        <v>81</v>
      </c>
      <c r="E2" s="20" t="s">
        <v>27</v>
      </c>
      <c r="F2" s="19">
        <v>2</v>
      </c>
    </row>
    <row r="3" spans="1:6" ht="12.75">
      <c r="A3">
        <v>151005</v>
      </c>
      <c r="B3" t="s">
        <v>106</v>
      </c>
      <c r="C3" t="s">
        <v>81</v>
      </c>
      <c r="E3" s="20" t="s">
        <v>27</v>
      </c>
      <c r="F3" s="19">
        <v>1.36</v>
      </c>
    </row>
    <row r="4" spans="1:6" ht="12.75">
      <c r="A4">
        <v>151010</v>
      </c>
      <c r="B4" t="s">
        <v>107</v>
      </c>
      <c r="C4" t="s">
        <v>81</v>
      </c>
      <c r="E4" s="20" t="s">
        <v>27</v>
      </c>
      <c r="F4" s="19">
        <v>1.36</v>
      </c>
    </row>
    <row r="5" spans="1:6" ht="12.75">
      <c r="A5">
        <v>151011</v>
      </c>
      <c r="B5" t="s">
        <v>175</v>
      </c>
      <c r="C5" t="s">
        <v>81</v>
      </c>
      <c r="E5" s="20" t="s">
        <v>176</v>
      </c>
      <c r="F5" s="19">
        <v>2.85</v>
      </c>
    </row>
    <row r="6" spans="1:6" ht="12.75">
      <c r="A6">
        <v>151012</v>
      </c>
      <c r="B6" t="s">
        <v>92</v>
      </c>
      <c r="C6" t="s">
        <v>81</v>
      </c>
      <c r="E6" s="20" t="s">
        <v>27</v>
      </c>
      <c r="F6" s="19">
        <v>1.4</v>
      </c>
    </row>
    <row r="7" spans="1:6" ht="12.75">
      <c r="A7">
        <v>151012</v>
      </c>
      <c r="B7" t="s">
        <v>177</v>
      </c>
      <c r="C7" t="s">
        <v>81</v>
      </c>
      <c r="E7" s="20" t="s">
        <v>176</v>
      </c>
      <c r="F7" s="19">
        <v>2.95</v>
      </c>
    </row>
    <row r="8" spans="1:6" ht="12.75">
      <c r="A8">
        <v>151015</v>
      </c>
      <c r="B8" t="s">
        <v>97</v>
      </c>
      <c r="C8" t="s">
        <v>81</v>
      </c>
      <c r="E8" s="20" t="s">
        <v>27</v>
      </c>
      <c r="F8" s="19">
        <v>1.72</v>
      </c>
    </row>
    <row r="9" spans="1:6" ht="12.75">
      <c r="A9">
        <v>151017</v>
      </c>
      <c r="B9" t="s">
        <v>82</v>
      </c>
      <c r="C9" t="s">
        <v>81</v>
      </c>
      <c r="E9" s="20" t="s">
        <v>27</v>
      </c>
      <c r="F9" s="19">
        <v>2.15</v>
      </c>
    </row>
    <row r="10" spans="1:6" ht="12.75">
      <c r="A10">
        <v>151020</v>
      </c>
      <c r="B10" t="s">
        <v>84</v>
      </c>
      <c r="C10" t="s">
        <v>81</v>
      </c>
      <c r="E10" s="20" t="s">
        <v>27</v>
      </c>
      <c r="F10" s="19">
        <v>1.78</v>
      </c>
    </row>
    <row r="11" spans="1:6" ht="12.75">
      <c r="A11">
        <v>151022</v>
      </c>
      <c r="B11" t="s">
        <v>94</v>
      </c>
      <c r="C11" t="s">
        <v>81</v>
      </c>
      <c r="E11" s="20" t="s">
        <v>27</v>
      </c>
      <c r="F11" s="19">
        <v>2.72</v>
      </c>
    </row>
    <row r="12" spans="1:6" ht="12.75">
      <c r="A12">
        <v>151025</v>
      </c>
      <c r="B12" t="s">
        <v>93</v>
      </c>
      <c r="C12" t="s">
        <v>81</v>
      </c>
      <c r="E12" s="20" t="s">
        <v>27</v>
      </c>
      <c r="F12" s="19">
        <v>1.92</v>
      </c>
    </row>
    <row r="13" spans="1:6" ht="12.75">
      <c r="A13">
        <v>151027</v>
      </c>
      <c r="B13" t="s">
        <v>104</v>
      </c>
      <c r="C13" t="s">
        <v>81</v>
      </c>
      <c r="E13" s="20" t="s">
        <v>27</v>
      </c>
      <c r="F13" s="19">
        <v>0.9</v>
      </c>
    </row>
    <row r="14" spans="1:6" ht="12.75">
      <c r="A14">
        <v>151030</v>
      </c>
      <c r="B14" t="s">
        <v>90</v>
      </c>
      <c r="C14" t="s">
        <v>81</v>
      </c>
      <c r="E14" s="20" t="s">
        <v>27</v>
      </c>
      <c r="F14" s="19">
        <v>1.52</v>
      </c>
    </row>
    <row r="15" spans="1:6" ht="12.75">
      <c r="A15">
        <v>151035</v>
      </c>
      <c r="B15" t="s">
        <v>101</v>
      </c>
      <c r="C15" t="s">
        <v>81</v>
      </c>
      <c r="E15" s="20" t="s">
        <v>27</v>
      </c>
      <c r="F15" s="19">
        <v>1.8</v>
      </c>
    </row>
    <row r="16" spans="1:6" ht="12.75">
      <c r="A16">
        <v>151040</v>
      </c>
      <c r="B16" t="s">
        <v>102</v>
      </c>
      <c r="C16" t="s">
        <v>81</v>
      </c>
      <c r="E16" s="20" t="s">
        <v>27</v>
      </c>
      <c r="F16" s="19">
        <v>2.05</v>
      </c>
    </row>
    <row r="17" spans="1:6" ht="12.75">
      <c r="A17">
        <v>151045</v>
      </c>
      <c r="B17" t="s">
        <v>96</v>
      </c>
      <c r="C17" s="19" t="s">
        <v>81</v>
      </c>
      <c r="E17" s="20" t="s">
        <v>27</v>
      </c>
      <c r="F17" s="19">
        <v>1.54</v>
      </c>
    </row>
    <row r="18" spans="1:6" ht="12.75">
      <c r="A18">
        <v>151050</v>
      </c>
      <c r="B18" t="s">
        <v>86</v>
      </c>
      <c r="C18" t="s">
        <v>81</v>
      </c>
      <c r="E18" s="20" t="s">
        <v>27</v>
      </c>
      <c r="F18" s="19">
        <v>2.41</v>
      </c>
    </row>
    <row r="19" spans="1:6" ht="12.75">
      <c r="A19">
        <v>151060</v>
      </c>
      <c r="B19" t="s">
        <v>103</v>
      </c>
      <c r="C19" t="s">
        <v>81</v>
      </c>
      <c r="E19" s="20" t="s">
        <v>27</v>
      </c>
      <c r="F19" s="19">
        <v>2.1</v>
      </c>
    </row>
    <row r="20" spans="1:6" ht="12.75">
      <c r="A20">
        <v>151065</v>
      </c>
      <c r="B20" t="s">
        <v>95</v>
      </c>
      <c r="C20" t="s">
        <v>81</v>
      </c>
      <c r="E20" s="20" t="s">
        <v>27</v>
      </c>
      <c r="F20" s="19">
        <v>2.26</v>
      </c>
    </row>
    <row r="21" spans="1:6" ht="12.75">
      <c r="A21">
        <v>151070</v>
      </c>
      <c r="B21" t="s">
        <v>91</v>
      </c>
      <c r="C21" t="s">
        <v>81</v>
      </c>
      <c r="E21" s="20" t="s">
        <v>27</v>
      </c>
      <c r="F21" s="19">
        <v>2.37</v>
      </c>
    </row>
    <row r="22" spans="1:6" ht="12.75">
      <c r="A22">
        <v>151075</v>
      </c>
      <c r="B22" t="s">
        <v>100</v>
      </c>
      <c r="C22" t="s">
        <v>81</v>
      </c>
      <c r="E22" s="20" t="s">
        <v>27</v>
      </c>
      <c r="F22" s="19">
        <v>2.5</v>
      </c>
    </row>
    <row r="23" spans="1:6" ht="12.75">
      <c r="A23">
        <v>151080</v>
      </c>
      <c r="B23" t="s">
        <v>85</v>
      </c>
      <c r="C23" t="s">
        <v>81</v>
      </c>
      <c r="E23" s="20" t="s">
        <v>27</v>
      </c>
      <c r="F23" s="19">
        <v>2.15</v>
      </c>
    </row>
    <row r="24" spans="1:6" ht="12.75">
      <c r="A24">
        <v>151085</v>
      </c>
      <c r="B24" t="s">
        <v>89</v>
      </c>
      <c r="C24" t="s">
        <v>81</v>
      </c>
      <c r="E24" s="20" t="s">
        <v>27</v>
      </c>
      <c r="F24" s="19">
        <v>2.19</v>
      </c>
    </row>
    <row r="25" spans="1:6" ht="12.75">
      <c r="A25">
        <v>151090</v>
      </c>
      <c r="B25" t="s">
        <v>83</v>
      </c>
      <c r="C25" t="s">
        <v>81</v>
      </c>
      <c r="E25" s="20" t="s">
        <v>27</v>
      </c>
      <c r="F25" s="19">
        <v>1.24</v>
      </c>
    </row>
    <row r="26" spans="1:6" ht="12.75">
      <c r="A26">
        <v>151095</v>
      </c>
      <c r="B26" t="s">
        <v>99</v>
      </c>
      <c r="C26" t="s">
        <v>81</v>
      </c>
      <c r="E26" s="20" t="s">
        <v>27</v>
      </c>
      <c r="F26" s="19">
        <v>1.8</v>
      </c>
    </row>
    <row r="27" spans="1:6" ht="12.75">
      <c r="A27">
        <v>151500</v>
      </c>
      <c r="B27" t="s">
        <v>105</v>
      </c>
      <c r="C27" t="s">
        <v>81</v>
      </c>
      <c r="E27" s="20" t="s">
        <v>27</v>
      </c>
      <c r="F27" s="19">
        <v>0.279</v>
      </c>
    </row>
    <row r="28" spans="1:6" ht="12.75">
      <c r="A28">
        <v>151505</v>
      </c>
      <c r="B28" t="s">
        <v>98</v>
      </c>
      <c r="C28" t="s">
        <v>81</v>
      </c>
      <c r="E28" s="20" t="s">
        <v>27</v>
      </c>
      <c r="F28" s="19">
        <v>0.55</v>
      </c>
    </row>
    <row r="29" spans="1:6" ht="12.75">
      <c r="A29">
        <v>151510</v>
      </c>
      <c r="B29" t="s">
        <v>87</v>
      </c>
      <c r="C29" t="s">
        <v>81</v>
      </c>
      <c r="E29" s="20" t="s">
        <v>27</v>
      </c>
      <c r="F29" s="19">
        <v>0.4845</v>
      </c>
    </row>
    <row r="30" spans="1:6" ht="12.75">
      <c r="A30">
        <v>152000</v>
      </c>
      <c r="B30" t="s">
        <v>35</v>
      </c>
      <c r="C30" t="s">
        <v>28</v>
      </c>
      <c r="E30" s="20" t="s">
        <v>27</v>
      </c>
      <c r="F30" s="19">
        <v>0.66</v>
      </c>
    </row>
    <row r="31" spans="1:6" ht="12.75">
      <c r="A31">
        <v>152050</v>
      </c>
      <c r="B31" t="s">
        <v>33</v>
      </c>
      <c r="C31" t="s">
        <v>28</v>
      </c>
      <c r="D31" t="s">
        <v>34</v>
      </c>
      <c r="E31" s="20" t="s">
        <v>27</v>
      </c>
      <c r="F31" s="19">
        <v>0.64</v>
      </c>
    </row>
    <row r="32" spans="1:6" ht="12.75">
      <c r="A32">
        <v>152100</v>
      </c>
      <c r="B32" t="s">
        <v>38</v>
      </c>
      <c r="C32" t="s">
        <v>28</v>
      </c>
      <c r="D32" t="s">
        <v>39</v>
      </c>
      <c r="E32" s="20" t="s">
        <v>27</v>
      </c>
      <c r="F32" s="19">
        <v>0.55</v>
      </c>
    </row>
    <row r="33" spans="1:6" ht="12.75">
      <c r="A33">
        <v>152150</v>
      </c>
      <c r="B33" t="s">
        <v>36</v>
      </c>
      <c r="C33" t="s">
        <v>28</v>
      </c>
      <c r="E33" s="20" t="s">
        <v>27</v>
      </c>
      <c r="F33" s="19">
        <v>0.39</v>
      </c>
    </row>
    <row r="34" spans="1:6" ht="12.75">
      <c r="A34">
        <v>152180</v>
      </c>
      <c r="B34" t="s">
        <v>31</v>
      </c>
      <c r="C34" t="s">
        <v>28</v>
      </c>
      <c r="D34" t="s">
        <v>32</v>
      </c>
      <c r="E34" s="20" t="s">
        <v>27</v>
      </c>
      <c r="F34" s="19">
        <v>0.99</v>
      </c>
    </row>
    <row r="35" spans="1:6" ht="12.75">
      <c r="A35">
        <v>152500</v>
      </c>
      <c r="B35" t="s">
        <v>29</v>
      </c>
      <c r="C35" t="s">
        <v>28</v>
      </c>
      <c r="E35" s="20" t="s">
        <v>27</v>
      </c>
      <c r="F35" s="19">
        <v>0.537</v>
      </c>
    </row>
    <row r="36" spans="1:6" ht="12.75">
      <c r="A36">
        <v>152505</v>
      </c>
      <c r="B36" t="s">
        <v>37</v>
      </c>
      <c r="C36" t="s">
        <v>28</v>
      </c>
      <c r="E36" s="20" t="s">
        <v>27</v>
      </c>
      <c r="F36" s="19">
        <v>0.26</v>
      </c>
    </row>
    <row r="37" spans="1:6" ht="12.75">
      <c r="A37">
        <v>152515</v>
      </c>
      <c r="B37" t="s">
        <v>30</v>
      </c>
      <c r="C37" t="s">
        <v>28</v>
      </c>
      <c r="E37" s="20" t="s">
        <v>27</v>
      </c>
      <c r="F37" s="19">
        <v>0.28</v>
      </c>
    </row>
    <row r="38" spans="1:6" ht="12.75">
      <c r="A38">
        <v>153000</v>
      </c>
      <c r="B38" t="s">
        <v>35</v>
      </c>
      <c r="C38" t="s">
        <v>40</v>
      </c>
      <c r="D38" t="s">
        <v>41</v>
      </c>
      <c r="E38" s="20" t="s">
        <v>27</v>
      </c>
      <c r="F38" s="19">
        <v>0.66</v>
      </c>
    </row>
    <row r="39" spans="1:6" ht="12.75">
      <c r="A39">
        <v>153050</v>
      </c>
      <c r="B39" t="s">
        <v>33</v>
      </c>
      <c r="C39" t="s">
        <v>40</v>
      </c>
      <c r="E39" s="20" t="s">
        <v>27</v>
      </c>
      <c r="F39" s="19">
        <v>0.64</v>
      </c>
    </row>
    <row r="40" spans="1:6" ht="12.75">
      <c r="A40">
        <v>153100</v>
      </c>
      <c r="B40" t="s">
        <v>38</v>
      </c>
      <c r="C40" t="s">
        <v>40</v>
      </c>
      <c r="E40" s="20" t="s">
        <v>27</v>
      </c>
      <c r="F40" s="19">
        <v>0.55</v>
      </c>
    </row>
    <row r="41" spans="1:6" ht="12.75">
      <c r="A41">
        <v>153150</v>
      </c>
      <c r="B41" t="s">
        <v>36</v>
      </c>
      <c r="C41" t="s">
        <v>40</v>
      </c>
      <c r="E41" s="20" t="s">
        <v>27</v>
      </c>
      <c r="F41" s="19">
        <v>0.39</v>
      </c>
    </row>
    <row r="42" spans="1:6" ht="12.75">
      <c r="A42">
        <v>153180</v>
      </c>
      <c r="B42" t="s">
        <v>31</v>
      </c>
      <c r="C42" t="s">
        <v>40</v>
      </c>
      <c r="E42" s="20" t="s">
        <v>27</v>
      </c>
      <c r="F42" s="19">
        <v>0.99</v>
      </c>
    </row>
    <row r="43" spans="1:6" ht="12.75">
      <c r="A43">
        <v>153505</v>
      </c>
      <c r="B43" t="s">
        <v>42</v>
      </c>
      <c r="C43" t="s">
        <v>40</v>
      </c>
      <c r="E43" s="20" t="s">
        <v>27</v>
      </c>
      <c r="F43" s="19">
        <v>0.17</v>
      </c>
    </row>
    <row r="44" spans="1:6" ht="12.75">
      <c r="A44">
        <v>154000</v>
      </c>
      <c r="B44" t="s">
        <v>121</v>
      </c>
      <c r="C44" t="s">
        <v>115</v>
      </c>
      <c r="E44" s="20" t="s">
        <v>27</v>
      </c>
      <c r="F44" s="19">
        <v>0.221</v>
      </c>
    </row>
    <row r="45" spans="1:6" ht="12.75">
      <c r="A45">
        <v>154025</v>
      </c>
      <c r="B45" t="s">
        <v>118</v>
      </c>
      <c r="C45" t="s">
        <v>115</v>
      </c>
      <c r="E45" s="20" t="s">
        <v>27</v>
      </c>
      <c r="F45" s="19">
        <v>0.175</v>
      </c>
    </row>
    <row r="46" spans="1:6" ht="12.75">
      <c r="A46">
        <v>154028</v>
      </c>
      <c r="B46" t="s">
        <v>125</v>
      </c>
      <c r="C46" t="s">
        <v>115</v>
      </c>
      <c r="D46" t="s">
        <v>126</v>
      </c>
      <c r="E46" s="20" t="s">
        <v>27</v>
      </c>
      <c r="F46" s="19">
        <v>0.132</v>
      </c>
    </row>
    <row r="47" spans="1:6" ht="12.75">
      <c r="A47">
        <v>154047</v>
      </c>
      <c r="B47" t="s">
        <v>123</v>
      </c>
      <c r="C47" t="s">
        <v>115</v>
      </c>
      <c r="D47" t="s">
        <v>124</v>
      </c>
      <c r="E47" s="20" t="s">
        <v>27</v>
      </c>
      <c r="F47" s="19">
        <v>0.212</v>
      </c>
    </row>
    <row r="48" spans="1:6" ht="12.75">
      <c r="A48">
        <v>154055</v>
      </c>
      <c r="B48" t="s">
        <v>134</v>
      </c>
      <c r="C48" t="s">
        <v>115</v>
      </c>
      <c r="E48" s="20" t="s">
        <v>27</v>
      </c>
      <c r="F48" s="19">
        <v>0.25</v>
      </c>
    </row>
    <row r="49" spans="1:6" ht="12.75">
      <c r="A49">
        <v>154100</v>
      </c>
      <c r="B49" t="s">
        <v>130</v>
      </c>
      <c r="C49" t="s">
        <v>115</v>
      </c>
      <c r="D49" t="s">
        <v>131</v>
      </c>
      <c r="E49" s="20" t="s">
        <v>27</v>
      </c>
      <c r="F49" s="19">
        <v>0.38</v>
      </c>
    </row>
    <row r="50" spans="1:6" ht="12.75">
      <c r="A50">
        <v>154105</v>
      </c>
      <c r="B50" t="s">
        <v>129</v>
      </c>
      <c r="C50" t="s">
        <v>115</v>
      </c>
      <c r="E50" s="20" t="s">
        <v>27</v>
      </c>
      <c r="F50" s="19">
        <v>0.49</v>
      </c>
    </row>
    <row r="51" spans="1:6" ht="12.75">
      <c r="A51">
        <v>154110</v>
      </c>
      <c r="B51" t="s">
        <v>128</v>
      </c>
      <c r="C51" t="s">
        <v>115</v>
      </c>
      <c r="E51" s="20" t="s">
        <v>27</v>
      </c>
      <c r="F51" s="19">
        <v>0.488</v>
      </c>
    </row>
    <row r="52" spans="1:6" ht="12.75">
      <c r="A52">
        <v>154115</v>
      </c>
      <c r="B52" t="s">
        <v>132</v>
      </c>
      <c r="C52" t="s">
        <v>115</v>
      </c>
      <c r="D52" t="s">
        <v>133</v>
      </c>
      <c r="E52" s="20" t="s">
        <v>27</v>
      </c>
      <c r="F52" s="19">
        <v>0.2635</v>
      </c>
    </row>
    <row r="53" spans="1:6" ht="12.75">
      <c r="A53">
        <v>154120</v>
      </c>
      <c r="B53" t="s">
        <v>119</v>
      </c>
      <c r="C53" t="s">
        <v>115</v>
      </c>
      <c r="D53" t="s">
        <v>120</v>
      </c>
      <c r="E53" s="20" t="s">
        <v>27</v>
      </c>
      <c r="F53" s="19">
        <v>0.244</v>
      </c>
    </row>
    <row r="54" spans="1:6" ht="12.75">
      <c r="A54">
        <v>154125</v>
      </c>
      <c r="B54" t="s">
        <v>122</v>
      </c>
      <c r="C54" t="s">
        <v>115</v>
      </c>
      <c r="E54" s="20" t="s">
        <v>27</v>
      </c>
      <c r="F54" s="19">
        <v>0.21</v>
      </c>
    </row>
    <row r="55" spans="1:6" ht="12.75">
      <c r="A55">
        <v>154130</v>
      </c>
      <c r="B55" t="s">
        <v>127</v>
      </c>
      <c r="C55" t="s">
        <v>115</v>
      </c>
      <c r="E55" s="20" t="s">
        <v>27</v>
      </c>
      <c r="F55" s="19">
        <v>0.16</v>
      </c>
    </row>
    <row r="56" spans="1:5" ht="12.75">
      <c r="A56">
        <v>154501</v>
      </c>
      <c r="B56" t="s">
        <v>117</v>
      </c>
      <c r="C56" t="s">
        <v>115</v>
      </c>
      <c r="E56" s="20" t="s">
        <v>27</v>
      </c>
    </row>
    <row r="57" spans="1:5" ht="12.75">
      <c r="A57">
        <v>154502</v>
      </c>
      <c r="B57" t="s">
        <v>116</v>
      </c>
      <c r="C57" t="s">
        <v>115</v>
      </c>
      <c r="E57" s="20" t="s">
        <v>27</v>
      </c>
    </row>
    <row r="58" spans="1:6" ht="12.75">
      <c r="A58">
        <v>161175</v>
      </c>
      <c r="B58" t="s">
        <v>70</v>
      </c>
      <c r="C58" t="s">
        <v>63</v>
      </c>
      <c r="D58" t="s">
        <v>71</v>
      </c>
      <c r="E58" s="20" t="s">
        <v>66</v>
      </c>
      <c r="F58" s="19">
        <v>1.8</v>
      </c>
    </row>
    <row r="59" spans="1:6" ht="12.75">
      <c r="A59">
        <v>162005</v>
      </c>
      <c r="B59" t="s">
        <v>20</v>
      </c>
      <c r="C59" t="s">
        <v>19</v>
      </c>
      <c r="E59" s="20" t="s">
        <v>21</v>
      </c>
      <c r="F59" s="19">
        <v>0.55</v>
      </c>
    </row>
    <row r="60" spans="1:6" ht="12.75">
      <c r="A60">
        <v>162077</v>
      </c>
      <c r="B60" t="s">
        <v>22</v>
      </c>
      <c r="C60" t="s">
        <v>19</v>
      </c>
      <c r="E60" s="20" t="s">
        <v>21</v>
      </c>
      <c r="F60" s="19">
        <v>0.85</v>
      </c>
    </row>
    <row r="61" spans="1:6" ht="12.75">
      <c r="A61">
        <v>163004</v>
      </c>
      <c r="B61" t="s">
        <v>173</v>
      </c>
      <c r="C61" t="s">
        <v>161</v>
      </c>
      <c r="E61" s="20" t="s">
        <v>45</v>
      </c>
      <c r="F61" s="19">
        <v>0.15</v>
      </c>
    </row>
    <row r="62" spans="1:6" ht="12.75">
      <c r="A62">
        <v>163006</v>
      </c>
      <c r="B62" t="s">
        <v>174</v>
      </c>
      <c r="C62" t="s">
        <v>161</v>
      </c>
      <c r="E62" s="20" t="s">
        <v>45</v>
      </c>
      <c r="F62" s="19">
        <v>0.15</v>
      </c>
    </row>
    <row r="63" spans="1:6" ht="12.75">
      <c r="A63">
        <v>163020</v>
      </c>
      <c r="B63" t="s">
        <v>165</v>
      </c>
      <c r="C63" t="s">
        <v>161</v>
      </c>
      <c r="E63" s="20" t="s">
        <v>45</v>
      </c>
      <c r="F63" s="19">
        <v>4.03</v>
      </c>
    </row>
    <row r="64" spans="1:6" ht="12.75">
      <c r="A64">
        <v>163030</v>
      </c>
      <c r="B64" t="s">
        <v>166</v>
      </c>
      <c r="C64" t="s">
        <v>161</v>
      </c>
      <c r="E64" s="20" t="s">
        <v>45</v>
      </c>
      <c r="F64" s="19">
        <v>5.02</v>
      </c>
    </row>
    <row r="65" spans="1:6" ht="12.75">
      <c r="A65">
        <v>163050</v>
      </c>
      <c r="B65" t="s">
        <v>167</v>
      </c>
      <c r="C65" t="s">
        <v>161</v>
      </c>
      <c r="E65" s="20" t="s">
        <v>45</v>
      </c>
      <c r="F65" s="19">
        <v>8.47</v>
      </c>
    </row>
    <row r="66" spans="1:6" ht="12.75">
      <c r="A66">
        <v>163070</v>
      </c>
      <c r="B66" t="s">
        <v>168</v>
      </c>
      <c r="C66" t="s">
        <v>161</v>
      </c>
      <c r="E66" s="20" t="s">
        <v>45</v>
      </c>
      <c r="F66" s="19">
        <v>9.31</v>
      </c>
    </row>
    <row r="67" spans="1:6" ht="12.75">
      <c r="A67">
        <v>163090</v>
      </c>
      <c r="B67" t="s">
        <v>164</v>
      </c>
      <c r="C67" t="s">
        <v>161</v>
      </c>
      <c r="E67" s="20" t="s">
        <v>45</v>
      </c>
      <c r="F67" s="19">
        <v>12.6</v>
      </c>
    </row>
    <row r="68" spans="1:6" ht="12.75">
      <c r="A68">
        <v>163120</v>
      </c>
      <c r="B68" t="s">
        <v>169</v>
      </c>
      <c r="C68" t="s">
        <v>161</v>
      </c>
      <c r="E68" s="20" t="s">
        <v>45</v>
      </c>
      <c r="F68" s="19">
        <v>17.98</v>
      </c>
    </row>
    <row r="69" spans="1:6" ht="12.75">
      <c r="A69">
        <v>163213</v>
      </c>
      <c r="B69" t="s">
        <v>170</v>
      </c>
      <c r="C69" t="s">
        <v>161</v>
      </c>
      <c r="E69" s="20" t="s">
        <v>45</v>
      </c>
      <c r="F69" s="19">
        <v>22.13</v>
      </c>
    </row>
    <row r="70" spans="1:6" ht="12.75">
      <c r="A70">
        <v>163500</v>
      </c>
      <c r="B70" t="s">
        <v>171</v>
      </c>
      <c r="C70" t="s">
        <v>161</v>
      </c>
      <c r="D70" t="s">
        <v>172</v>
      </c>
      <c r="E70" s="20" t="s">
        <v>45</v>
      </c>
      <c r="F70" s="19">
        <v>0.266</v>
      </c>
    </row>
    <row r="71" spans="1:6" ht="12.75">
      <c r="A71">
        <v>163850</v>
      </c>
      <c r="B71" t="s">
        <v>162</v>
      </c>
      <c r="C71" t="s">
        <v>161</v>
      </c>
      <c r="D71" t="s">
        <v>163</v>
      </c>
      <c r="E71" s="20" t="s">
        <v>45</v>
      </c>
      <c r="F71" s="19">
        <v>0.46</v>
      </c>
    </row>
    <row r="72" spans="1:6" ht="12.75">
      <c r="A72">
        <v>164020</v>
      </c>
      <c r="B72" t="s">
        <v>46</v>
      </c>
      <c r="C72" t="s">
        <v>43</v>
      </c>
      <c r="E72" s="20" t="s">
        <v>45</v>
      </c>
      <c r="F72" s="19">
        <v>4.1341</v>
      </c>
    </row>
    <row r="73" spans="1:6" ht="12.75">
      <c r="A73">
        <v>164040</v>
      </c>
      <c r="B73" t="s">
        <v>47</v>
      </c>
      <c r="C73" t="s">
        <v>43</v>
      </c>
      <c r="E73" s="20" t="s">
        <v>45</v>
      </c>
      <c r="F73" s="19">
        <v>8.2801</v>
      </c>
    </row>
    <row r="74" spans="1:6" ht="12.75">
      <c r="A74">
        <v>164050</v>
      </c>
      <c r="B74" t="s">
        <v>48</v>
      </c>
      <c r="C74" t="s">
        <v>43</v>
      </c>
      <c r="E74" s="20" t="s">
        <v>45</v>
      </c>
      <c r="F74" s="19">
        <v>9.0226</v>
      </c>
    </row>
    <row r="75" spans="1:6" ht="12.75">
      <c r="A75">
        <v>164060</v>
      </c>
      <c r="B75" t="s">
        <v>49</v>
      </c>
      <c r="C75" t="s">
        <v>43</v>
      </c>
      <c r="E75" s="20" t="s">
        <v>45</v>
      </c>
      <c r="F75" s="19">
        <v>10.19</v>
      </c>
    </row>
    <row r="76" spans="1:6" ht="12.75">
      <c r="A76">
        <v>164070</v>
      </c>
      <c r="B76" t="s">
        <v>50</v>
      </c>
      <c r="C76" t="s">
        <v>43</v>
      </c>
      <c r="E76" s="20" t="s">
        <v>45</v>
      </c>
      <c r="F76" s="19">
        <v>11.37</v>
      </c>
    </row>
    <row r="77" spans="1:6" ht="12.75">
      <c r="A77">
        <v>164080</v>
      </c>
      <c r="B77" t="s">
        <v>51</v>
      </c>
      <c r="C77" t="s">
        <v>43</v>
      </c>
      <c r="E77" s="20" t="s">
        <v>45</v>
      </c>
      <c r="F77" s="19">
        <v>13.13</v>
      </c>
    </row>
    <row r="78" spans="1:6" ht="12.75">
      <c r="A78">
        <v>164100</v>
      </c>
      <c r="B78" t="s">
        <v>44</v>
      </c>
      <c r="C78" t="s">
        <v>43</v>
      </c>
      <c r="E78" s="20" t="s">
        <v>45</v>
      </c>
      <c r="F78" s="19">
        <v>22.42</v>
      </c>
    </row>
    <row r="79" spans="1:6" ht="12.75">
      <c r="A79">
        <v>166000</v>
      </c>
      <c r="B79" t="s">
        <v>64</v>
      </c>
      <c r="C79" t="s">
        <v>63</v>
      </c>
      <c r="D79" t="s">
        <v>65</v>
      </c>
      <c r="E79" s="20" t="s">
        <v>66</v>
      </c>
      <c r="F79" s="19">
        <v>4.98</v>
      </c>
    </row>
    <row r="80" spans="1:6" ht="12.75">
      <c r="A80">
        <v>166010</v>
      </c>
      <c r="B80" t="s">
        <v>80</v>
      </c>
      <c r="C80" t="s">
        <v>63</v>
      </c>
      <c r="E80" s="20" t="s">
        <v>66</v>
      </c>
      <c r="F80" s="19">
        <v>1.41</v>
      </c>
    </row>
    <row r="81" spans="1:6" ht="12.75">
      <c r="A81">
        <v>166020</v>
      </c>
      <c r="B81" t="s">
        <v>72</v>
      </c>
      <c r="C81" t="s">
        <v>63</v>
      </c>
      <c r="E81" s="20" t="s">
        <v>66</v>
      </c>
      <c r="F81" s="19">
        <v>2.698</v>
      </c>
    </row>
    <row r="82" spans="1:6" ht="12.75">
      <c r="A82">
        <v>166025</v>
      </c>
      <c r="B82" t="s">
        <v>73</v>
      </c>
      <c r="C82" t="s">
        <v>63</v>
      </c>
      <c r="E82" s="20" t="s">
        <v>66</v>
      </c>
      <c r="F82" s="19">
        <v>0.99</v>
      </c>
    </row>
    <row r="83" spans="1:6" ht="12.75">
      <c r="A83">
        <v>166035</v>
      </c>
      <c r="B83" t="s">
        <v>74</v>
      </c>
      <c r="C83" t="s">
        <v>63</v>
      </c>
      <c r="E83" s="20" t="s">
        <v>66</v>
      </c>
      <c r="F83" s="19">
        <v>3.28</v>
      </c>
    </row>
    <row r="84" spans="1:6" ht="12.75">
      <c r="A84">
        <v>166055</v>
      </c>
      <c r="B84" t="s">
        <v>75</v>
      </c>
      <c r="C84" t="s">
        <v>63</v>
      </c>
      <c r="E84" s="20" t="s">
        <v>66</v>
      </c>
      <c r="F84" s="19">
        <v>3.98</v>
      </c>
    </row>
    <row r="85" spans="1:6" ht="12.75">
      <c r="A85">
        <v>166067</v>
      </c>
      <c r="B85" t="s">
        <v>76</v>
      </c>
      <c r="C85" t="s">
        <v>63</v>
      </c>
      <c r="E85" s="20" t="s">
        <v>66</v>
      </c>
      <c r="F85" s="19">
        <v>2.76</v>
      </c>
    </row>
    <row r="86" spans="1:6" ht="12.75">
      <c r="A86">
        <v>166120</v>
      </c>
      <c r="B86" t="s">
        <v>78</v>
      </c>
      <c r="C86" t="s">
        <v>63</v>
      </c>
      <c r="D86" t="s">
        <v>79</v>
      </c>
      <c r="E86" s="20" t="s">
        <v>66</v>
      </c>
      <c r="F86" s="19">
        <v>0.042</v>
      </c>
    </row>
    <row r="87" spans="1:6" ht="12.75">
      <c r="A87">
        <v>166130</v>
      </c>
      <c r="B87" t="s">
        <v>77</v>
      </c>
      <c r="C87" t="s">
        <v>63</v>
      </c>
      <c r="E87" s="20" t="s">
        <v>66</v>
      </c>
      <c r="F87" s="19">
        <v>0.0281</v>
      </c>
    </row>
    <row r="88" spans="1:6" ht="12.75">
      <c r="A88">
        <v>166141</v>
      </c>
      <c r="B88" t="s">
        <v>69</v>
      </c>
      <c r="C88" t="s">
        <v>63</v>
      </c>
      <c r="E88" s="20" t="s">
        <v>66</v>
      </c>
      <c r="F88" s="19">
        <v>0.0803</v>
      </c>
    </row>
    <row r="89" spans="1:6" ht="12.75">
      <c r="A89">
        <v>166155</v>
      </c>
      <c r="B89" t="s">
        <v>67</v>
      </c>
      <c r="C89" t="s">
        <v>63</v>
      </c>
      <c r="D89" t="s">
        <v>68</v>
      </c>
      <c r="E89" s="20" t="s">
        <v>66</v>
      </c>
      <c r="F89" s="19">
        <v>0.339</v>
      </c>
    </row>
    <row r="90" spans="1:6" ht="12.75">
      <c r="A90">
        <v>167040</v>
      </c>
      <c r="B90" t="s">
        <v>53</v>
      </c>
      <c r="C90" t="s">
        <v>52</v>
      </c>
      <c r="E90" s="20" t="s">
        <v>21</v>
      </c>
      <c r="F90" s="19">
        <v>25.5</v>
      </c>
    </row>
    <row r="91" spans="1:6" ht="12.75">
      <c r="A91">
        <v>167045</v>
      </c>
      <c r="B91" t="s">
        <v>54</v>
      </c>
      <c r="C91" t="s">
        <v>52</v>
      </c>
      <c r="E91" s="20" t="s">
        <v>21</v>
      </c>
      <c r="F91" s="19">
        <v>0.59</v>
      </c>
    </row>
    <row r="92" spans="1:6" ht="12.75">
      <c r="A92">
        <v>167050</v>
      </c>
      <c r="B92" t="s">
        <v>55</v>
      </c>
      <c r="C92" t="s">
        <v>52</v>
      </c>
      <c r="E92" s="20" t="s">
        <v>21</v>
      </c>
      <c r="F92" s="19">
        <v>0.66</v>
      </c>
    </row>
    <row r="93" spans="1:6" ht="12.75">
      <c r="A93">
        <v>167055</v>
      </c>
      <c r="B93" t="s">
        <v>56</v>
      </c>
      <c r="C93" t="s">
        <v>52</v>
      </c>
      <c r="E93" s="20" t="s">
        <v>21</v>
      </c>
      <c r="F93" s="19">
        <v>0.3731</v>
      </c>
    </row>
    <row r="94" spans="1:6" ht="12.75">
      <c r="A94">
        <v>167065</v>
      </c>
      <c r="B94" t="s">
        <v>57</v>
      </c>
      <c r="C94" t="s">
        <v>52</v>
      </c>
      <c r="E94" s="20" t="s">
        <v>21</v>
      </c>
      <c r="F94" s="19">
        <v>0.853</v>
      </c>
    </row>
    <row r="95" spans="1:6" ht="12.75">
      <c r="A95">
        <v>167070</v>
      </c>
      <c r="B95" t="s">
        <v>62</v>
      </c>
      <c r="C95" t="s">
        <v>52</v>
      </c>
      <c r="E95" s="20" t="s">
        <v>21</v>
      </c>
      <c r="F95" s="19">
        <v>0.931</v>
      </c>
    </row>
    <row r="96" spans="1:6" ht="12.75">
      <c r="A96">
        <v>167076</v>
      </c>
      <c r="B96" s="69" t="s">
        <v>230</v>
      </c>
      <c r="C96" t="s">
        <v>52</v>
      </c>
      <c r="E96" s="20" t="s">
        <v>21</v>
      </c>
      <c r="F96" s="19">
        <v>0.985</v>
      </c>
    </row>
    <row r="97" spans="1:6" ht="12.75">
      <c r="A97">
        <v>167080</v>
      </c>
      <c r="B97" t="s">
        <v>58</v>
      </c>
      <c r="C97" t="s">
        <v>52</v>
      </c>
      <c r="E97" s="20" t="s">
        <v>21</v>
      </c>
      <c r="F97" s="19">
        <v>1.053</v>
      </c>
    </row>
    <row r="98" spans="1:6" ht="12.75">
      <c r="A98">
        <v>167080</v>
      </c>
      <c r="B98" t="s">
        <v>59</v>
      </c>
      <c r="C98" t="s">
        <v>52</v>
      </c>
      <c r="E98" s="20" t="s">
        <v>21</v>
      </c>
      <c r="F98" s="19">
        <v>1.115</v>
      </c>
    </row>
    <row r="99" spans="1:6" ht="12.75">
      <c r="A99">
        <v>167090</v>
      </c>
      <c r="B99" t="s">
        <v>60</v>
      </c>
      <c r="C99" t="s">
        <v>52</v>
      </c>
      <c r="E99" s="20" t="s">
        <v>21</v>
      </c>
      <c r="F99" s="19">
        <v>1.1189</v>
      </c>
    </row>
    <row r="100" spans="1:6" ht="12.75">
      <c r="A100">
        <v>167095</v>
      </c>
      <c r="B100" t="s">
        <v>61</v>
      </c>
      <c r="C100" t="s">
        <v>52</v>
      </c>
      <c r="E100" s="20" t="s">
        <v>21</v>
      </c>
      <c r="F100" s="19">
        <v>1.312</v>
      </c>
    </row>
    <row r="101" spans="1:6" ht="12.75">
      <c r="A101">
        <v>171000</v>
      </c>
      <c r="B101" s="69" t="s">
        <v>228</v>
      </c>
      <c r="C101" t="s">
        <v>23</v>
      </c>
      <c r="E101" s="20" t="s">
        <v>21</v>
      </c>
      <c r="F101" s="19">
        <v>0.91</v>
      </c>
    </row>
    <row r="102" spans="1:6" ht="12.75">
      <c r="A102">
        <v>171010</v>
      </c>
      <c r="B102" t="s">
        <v>24</v>
      </c>
      <c r="C102" t="s">
        <v>23</v>
      </c>
      <c r="E102" s="20" t="s">
        <v>21</v>
      </c>
      <c r="F102" s="19">
        <v>0.97</v>
      </c>
    </row>
    <row r="103" spans="1:6" ht="12.75">
      <c r="A103">
        <v>172000</v>
      </c>
      <c r="B103" s="69" t="s">
        <v>229</v>
      </c>
      <c r="C103" t="s">
        <v>25</v>
      </c>
      <c r="E103" s="20" t="s">
        <v>27</v>
      </c>
      <c r="F103" s="19">
        <v>0.515</v>
      </c>
    </row>
    <row r="104" spans="1:6" ht="12.75">
      <c r="A104">
        <v>172100</v>
      </c>
      <c r="B104" t="s">
        <v>26</v>
      </c>
      <c r="C104" t="s">
        <v>25</v>
      </c>
      <c r="E104" s="20" t="s">
        <v>27</v>
      </c>
      <c r="F104" s="19">
        <v>0.52</v>
      </c>
    </row>
    <row r="105" spans="1:6" ht="12.75">
      <c r="A105">
        <v>174005</v>
      </c>
      <c r="B105" t="s">
        <v>109</v>
      </c>
      <c r="C105" t="s">
        <v>108</v>
      </c>
      <c r="E105" s="20" t="s">
        <v>21</v>
      </c>
      <c r="F105" s="19">
        <v>5.32</v>
      </c>
    </row>
    <row r="106" spans="1:6" ht="12.75">
      <c r="A106">
        <v>174025</v>
      </c>
      <c r="B106" t="s">
        <v>110</v>
      </c>
      <c r="C106" t="s">
        <v>108</v>
      </c>
      <c r="E106" s="20" t="s">
        <v>21</v>
      </c>
      <c r="F106" s="19">
        <v>4.59</v>
      </c>
    </row>
    <row r="107" spans="1:6" ht="12.75">
      <c r="A107">
        <v>174100</v>
      </c>
      <c r="B107" t="s">
        <v>111</v>
      </c>
      <c r="C107" t="s">
        <v>108</v>
      </c>
      <c r="E107" s="20" t="s">
        <v>21</v>
      </c>
      <c r="F107" s="19">
        <v>4.55</v>
      </c>
    </row>
    <row r="108" spans="1:6" ht="12.75">
      <c r="A108">
        <v>174125</v>
      </c>
      <c r="B108" s="69" t="s">
        <v>227</v>
      </c>
      <c r="C108" t="s">
        <v>108</v>
      </c>
      <c r="E108" s="20" t="s">
        <v>21</v>
      </c>
      <c r="F108" s="19">
        <v>3.3</v>
      </c>
    </row>
    <row r="109" spans="1:6" ht="12.75">
      <c r="A109">
        <v>174200</v>
      </c>
      <c r="B109" t="s">
        <v>113</v>
      </c>
      <c r="C109" t="s">
        <v>108</v>
      </c>
      <c r="D109" t="s">
        <v>114</v>
      </c>
      <c r="E109" s="20" t="s">
        <v>27</v>
      </c>
      <c r="F109" s="19">
        <v>0.2275</v>
      </c>
    </row>
    <row r="110" spans="1:6" ht="12.75">
      <c r="A110">
        <v>174205</v>
      </c>
      <c r="B110" t="s">
        <v>112</v>
      </c>
      <c r="C110" t="s">
        <v>108</v>
      </c>
      <c r="E110" s="20" t="s">
        <v>27</v>
      </c>
      <c r="F110" s="19">
        <v>0.3262</v>
      </c>
    </row>
    <row r="111" spans="1:6" ht="12.75">
      <c r="A111">
        <v>175000</v>
      </c>
      <c r="B111" t="s">
        <v>144</v>
      </c>
      <c r="C111" t="s">
        <v>135</v>
      </c>
      <c r="D111" t="s">
        <v>145</v>
      </c>
      <c r="E111" s="20" t="s">
        <v>27</v>
      </c>
      <c r="F111" s="19">
        <v>0.415</v>
      </c>
    </row>
    <row r="112" spans="1:6" ht="12.75">
      <c r="A112">
        <v>175001</v>
      </c>
      <c r="B112" t="s">
        <v>141</v>
      </c>
      <c r="C112" t="s">
        <v>135</v>
      </c>
      <c r="E112" s="20" t="s">
        <v>27</v>
      </c>
      <c r="F112" s="19">
        <v>0.48</v>
      </c>
    </row>
    <row r="113" spans="1:6" ht="12.75">
      <c r="A113">
        <v>175010</v>
      </c>
      <c r="B113" t="s">
        <v>136</v>
      </c>
      <c r="C113" t="s">
        <v>135</v>
      </c>
      <c r="E113" s="20" t="s">
        <v>27</v>
      </c>
      <c r="F113" s="19">
        <v>0.7295</v>
      </c>
    </row>
    <row r="114" spans="1:6" ht="12.75">
      <c r="A114">
        <v>175020</v>
      </c>
      <c r="B114" t="s">
        <v>139</v>
      </c>
      <c r="C114" t="s">
        <v>135</v>
      </c>
      <c r="D114" t="s">
        <v>140</v>
      </c>
      <c r="E114" s="20" t="s">
        <v>21</v>
      </c>
      <c r="F114" s="19">
        <v>6.05</v>
      </c>
    </row>
    <row r="115" spans="1:6" ht="12.75">
      <c r="A115">
        <v>175025</v>
      </c>
      <c r="B115" t="s">
        <v>137</v>
      </c>
      <c r="C115" t="s">
        <v>135</v>
      </c>
      <c r="D115" t="s">
        <v>138</v>
      </c>
      <c r="E115" s="20" t="s">
        <v>21</v>
      </c>
      <c r="F115" s="19">
        <v>6.5</v>
      </c>
    </row>
    <row r="116" spans="1:6" ht="12.75">
      <c r="A116">
        <v>175042</v>
      </c>
      <c r="B116" t="s">
        <v>142</v>
      </c>
      <c r="C116" t="s">
        <v>135</v>
      </c>
      <c r="D116" t="s">
        <v>143</v>
      </c>
      <c r="E116" s="20" t="s">
        <v>21</v>
      </c>
      <c r="F116" s="19">
        <v>5.6</v>
      </c>
    </row>
    <row r="117" spans="1:6" ht="12.75">
      <c r="A117">
        <v>175100</v>
      </c>
      <c r="B117" t="s">
        <v>149</v>
      </c>
      <c r="C117" t="s">
        <v>135</v>
      </c>
      <c r="D117" t="s">
        <v>150</v>
      </c>
      <c r="E117" s="20" t="s">
        <v>21</v>
      </c>
      <c r="F117" s="19">
        <v>16</v>
      </c>
    </row>
    <row r="118" spans="1:6" ht="12.75">
      <c r="A118">
        <v>175120</v>
      </c>
      <c r="B118" t="s">
        <v>152</v>
      </c>
      <c r="C118" t="s">
        <v>135</v>
      </c>
      <c r="D118" t="s">
        <v>153</v>
      </c>
      <c r="E118" s="20" t="s">
        <v>21</v>
      </c>
      <c r="F118" s="19">
        <v>23.3</v>
      </c>
    </row>
    <row r="119" spans="1:6" ht="12.75">
      <c r="A119">
        <v>175140</v>
      </c>
      <c r="B119" t="s">
        <v>151</v>
      </c>
      <c r="C119" t="s">
        <v>135</v>
      </c>
      <c r="E119" s="20" t="s">
        <v>21</v>
      </c>
      <c r="F119" s="19">
        <v>18</v>
      </c>
    </row>
    <row r="120" spans="1:6" ht="12.75">
      <c r="A120">
        <v>175500</v>
      </c>
      <c r="B120" t="s">
        <v>146</v>
      </c>
      <c r="C120" t="s">
        <v>135</v>
      </c>
      <c r="D120" t="s">
        <v>147</v>
      </c>
      <c r="E120" s="20" t="s">
        <v>21</v>
      </c>
      <c r="F120" s="19">
        <v>5.15</v>
      </c>
    </row>
    <row r="121" spans="1:6" ht="12.75">
      <c r="A121">
        <v>175505</v>
      </c>
      <c r="B121" t="s">
        <v>148</v>
      </c>
      <c r="C121" t="s">
        <v>135</v>
      </c>
      <c r="E121" s="20" t="s">
        <v>21</v>
      </c>
      <c r="F121" s="19">
        <v>6.1</v>
      </c>
    </row>
    <row r="122" spans="1:6" ht="12.75">
      <c r="A122">
        <v>176005</v>
      </c>
      <c r="B122" t="s">
        <v>156</v>
      </c>
      <c r="C122" t="s">
        <v>154</v>
      </c>
      <c r="D122" t="s">
        <v>157</v>
      </c>
      <c r="E122" s="20" t="s">
        <v>21</v>
      </c>
      <c r="F122" s="19">
        <v>5.7</v>
      </c>
    </row>
    <row r="123" spans="1:6" ht="12.75">
      <c r="A123">
        <v>176008</v>
      </c>
      <c r="B123" t="s">
        <v>155</v>
      </c>
      <c r="C123" t="s">
        <v>154</v>
      </c>
      <c r="E123" s="20" t="s">
        <v>21</v>
      </c>
      <c r="F123" s="19">
        <v>7.1</v>
      </c>
    </row>
    <row r="124" spans="1:6" ht="12.75">
      <c r="A124">
        <v>176020</v>
      </c>
      <c r="B124" t="s">
        <v>159</v>
      </c>
      <c r="C124" t="s">
        <v>154</v>
      </c>
      <c r="D124" t="s">
        <v>160</v>
      </c>
      <c r="E124" s="20" t="s">
        <v>21</v>
      </c>
      <c r="F124" s="19">
        <v>6.6</v>
      </c>
    </row>
    <row r="125" spans="1:6" ht="12.75">
      <c r="A125">
        <v>176135</v>
      </c>
      <c r="B125" t="s">
        <v>158</v>
      </c>
      <c r="C125" t="s">
        <v>154</v>
      </c>
      <c r="E125" s="20" t="s">
        <v>21</v>
      </c>
      <c r="F125" s="19">
        <v>3.15</v>
      </c>
    </row>
    <row r="126" spans="1:6" ht="13.5">
      <c r="A126">
        <v>176136</v>
      </c>
      <c r="B126" s="28" t="s">
        <v>194</v>
      </c>
      <c r="C126" s="29" t="s">
        <v>81</v>
      </c>
      <c r="D126" s="29"/>
      <c r="E126" s="28" t="s">
        <v>176</v>
      </c>
      <c r="F126" s="19">
        <v>0.46</v>
      </c>
    </row>
    <row r="127" spans="1:6" ht="13.5">
      <c r="A127">
        <v>176137</v>
      </c>
      <c r="B127" s="28" t="s">
        <v>195</v>
      </c>
      <c r="C127" s="29" t="s">
        <v>81</v>
      </c>
      <c r="D127" s="29"/>
      <c r="E127" s="28" t="s">
        <v>176</v>
      </c>
      <c r="F127" s="19">
        <v>0.43</v>
      </c>
    </row>
    <row r="128" spans="1:6" ht="13.5">
      <c r="A128">
        <v>176138</v>
      </c>
      <c r="B128" s="28" t="s">
        <v>196</v>
      </c>
      <c r="C128" s="29" t="s">
        <v>81</v>
      </c>
      <c r="D128" s="29"/>
      <c r="E128" s="28" t="s">
        <v>176</v>
      </c>
      <c r="F128" s="19">
        <v>0.48</v>
      </c>
    </row>
    <row r="129" spans="1:6" ht="13.5">
      <c r="A129">
        <v>176139</v>
      </c>
      <c r="B129" s="28" t="s">
        <v>197</v>
      </c>
      <c r="C129" s="29" t="s">
        <v>81</v>
      </c>
      <c r="D129" s="29"/>
      <c r="E129" s="28" t="s">
        <v>176</v>
      </c>
      <c r="F129" s="19">
        <v>0.47</v>
      </c>
    </row>
    <row r="130" spans="1:6" ht="13.5">
      <c r="A130">
        <v>176140</v>
      </c>
      <c r="B130" s="28" t="s">
        <v>211</v>
      </c>
      <c r="C130" s="29" t="s">
        <v>81</v>
      </c>
      <c r="D130" s="29"/>
      <c r="E130" s="28" t="s">
        <v>176</v>
      </c>
      <c r="F130" s="19">
        <v>0.221</v>
      </c>
    </row>
    <row r="131" spans="1:6" ht="13.5">
      <c r="A131">
        <v>176141</v>
      </c>
      <c r="B131" s="28" t="s">
        <v>198</v>
      </c>
      <c r="C131" s="29" t="s">
        <v>135</v>
      </c>
      <c r="D131" s="29"/>
      <c r="E131" s="28" t="s">
        <v>199</v>
      </c>
      <c r="F131" s="19">
        <v>3.81</v>
      </c>
    </row>
    <row r="132" spans="1:6" ht="13.5">
      <c r="A132">
        <v>176142</v>
      </c>
      <c r="B132" s="28" t="s">
        <v>200</v>
      </c>
      <c r="C132" s="29" t="s">
        <v>135</v>
      </c>
      <c r="D132" s="29"/>
      <c r="E132" s="28" t="s">
        <v>199</v>
      </c>
      <c r="F132" s="19">
        <v>0.52</v>
      </c>
    </row>
    <row r="133" spans="1:6" ht="13.5">
      <c r="A133">
        <v>176143</v>
      </c>
      <c r="B133" s="28" t="s">
        <v>201</v>
      </c>
      <c r="C133" s="29" t="s">
        <v>52</v>
      </c>
      <c r="D133" s="29"/>
      <c r="E133" s="28" t="s">
        <v>202</v>
      </c>
      <c r="F133" s="19">
        <v>0.3</v>
      </c>
    </row>
    <row r="134" spans="1:6" ht="13.5">
      <c r="A134">
        <v>176144</v>
      </c>
      <c r="B134" s="28" t="s">
        <v>203</v>
      </c>
      <c r="C134" s="29" t="s">
        <v>135</v>
      </c>
      <c r="D134" s="29"/>
      <c r="E134" s="28" t="s">
        <v>202</v>
      </c>
      <c r="F134" s="19">
        <v>2.74</v>
      </c>
    </row>
    <row r="135" spans="1:6" ht="13.5">
      <c r="A135">
        <v>176145</v>
      </c>
      <c r="B135" s="28" t="s">
        <v>204</v>
      </c>
      <c r="C135" s="29" t="s">
        <v>135</v>
      </c>
      <c r="D135" s="29"/>
      <c r="E135" s="28" t="s">
        <v>205</v>
      </c>
      <c r="F135" s="19">
        <v>0.08</v>
      </c>
    </row>
    <row r="136" spans="1:6" ht="13.5">
      <c r="A136">
        <v>176146</v>
      </c>
      <c r="B136" s="81" t="s">
        <v>206</v>
      </c>
      <c r="C136" s="29" t="s">
        <v>19</v>
      </c>
      <c r="D136" s="29"/>
      <c r="E136" s="28" t="s">
        <v>205</v>
      </c>
      <c r="F136" s="19">
        <v>0.39</v>
      </c>
    </row>
    <row r="137" spans="1:6" ht="13.5">
      <c r="A137">
        <v>176147</v>
      </c>
      <c r="B137" s="81" t="s">
        <v>207</v>
      </c>
      <c r="C137" s="29" t="s">
        <v>19</v>
      </c>
      <c r="D137" s="29"/>
      <c r="E137" s="28">
        <v>1000</v>
      </c>
      <c r="F137" s="19">
        <v>7.62</v>
      </c>
    </row>
    <row r="138" spans="1:6" ht="12.75">
      <c r="A138">
        <v>176148</v>
      </c>
      <c r="B138" s="30" t="s">
        <v>208</v>
      </c>
      <c r="C138" s="29" t="s">
        <v>19</v>
      </c>
      <c r="D138" s="29"/>
      <c r="E138" s="30" t="s">
        <v>205</v>
      </c>
      <c r="F138" s="19">
        <v>0.65</v>
      </c>
    </row>
    <row r="139" spans="2:6" ht="12.75">
      <c r="B139" s="29"/>
      <c r="C139" s="29"/>
      <c r="D139" s="29"/>
      <c r="E139" s="31"/>
      <c r="F139" s="32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  <row r="210" ht="12.75">
      <c r="E210" s="20"/>
    </row>
    <row r="211" ht="12.75">
      <c r="E211" s="20"/>
    </row>
    <row r="212" ht="12.75">
      <c r="E212" s="20"/>
    </row>
    <row r="213" ht="12.75">
      <c r="E213" s="20"/>
    </row>
    <row r="214" ht="12.75">
      <c r="E214" s="20"/>
    </row>
    <row r="215" ht="12.75">
      <c r="E215" s="20"/>
    </row>
    <row r="216" ht="12.75">
      <c r="E216" s="20"/>
    </row>
    <row r="217" ht="12.75">
      <c r="E217" s="20"/>
    </row>
    <row r="218" ht="12.75">
      <c r="E218" s="20"/>
    </row>
    <row r="219" ht="12.75">
      <c r="E219" s="20"/>
    </row>
    <row r="220" ht="12.75">
      <c r="E220" s="20"/>
    </row>
    <row r="221" ht="12.75">
      <c r="E221" s="20"/>
    </row>
    <row r="222" ht="12.75">
      <c r="E222" s="20"/>
    </row>
    <row r="223" ht="12.75">
      <c r="E223" s="20"/>
    </row>
    <row r="224" ht="12.75">
      <c r="E224" s="20"/>
    </row>
    <row r="225" ht="12.75">
      <c r="E225" s="20"/>
    </row>
    <row r="226" ht="12.75">
      <c r="E226" s="20"/>
    </row>
    <row r="227" ht="12.75">
      <c r="E227" s="20"/>
    </row>
    <row r="228" ht="12.75">
      <c r="E228" s="20"/>
    </row>
    <row r="229" ht="12.75">
      <c r="E229" s="20"/>
    </row>
    <row r="230" ht="12.75">
      <c r="E230" s="20"/>
    </row>
    <row r="231" ht="12.75">
      <c r="E231" s="20"/>
    </row>
    <row r="232" ht="12.75">
      <c r="E232" s="20"/>
    </row>
    <row r="233" ht="12.75">
      <c r="E233" s="20"/>
    </row>
    <row r="234" ht="12.75">
      <c r="E234" s="20"/>
    </row>
    <row r="235" ht="12.75">
      <c r="E235" s="20"/>
    </row>
    <row r="236" ht="12.75">
      <c r="E236" s="20"/>
    </row>
    <row r="237" ht="12.75">
      <c r="E237" s="20"/>
    </row>
    <row r="238" ht="12.75">
      <c r="E238" s="20"/>
    </row>
    <row r="239" ht="12.75">
      <c r="E239" s="20"/>
    </row>
    <row r="240" ht="12.75">
      <c r="E240" s="20"/>
    </row>
    <row r="241" ht="12.75">
      <c r="E241" s="20"/>
    </row>
    <row r="242" ht="12.75">
      <c r="E242" s="20"/>
    </row>
    <row r="243" ht="12.75">
      <c r="E243" s="20"/>
    </row>
    <row r="244" ht="12.75">
      <c r="E244" s="20"/>
    </row>
    <row r="245" ht="12.75">
      <c r="E245" s="20"/>
    </row>
    <row r="246" ht="12.75">
      <c r="E246" s="20"/>
    </row>
    <row r="247" ht="12.75">
      <c r="E247" s="20"/>
    </row>
    <row r="248" ht="12.75">
      <c r="E248" s="20"/>
    </row>
    <row r="249" ht="12.75">
      <c r="E249" s="20"/>
    </row>
    <row r="250" ht="12.75">
      <c r="E250" s="20"/>
    </row>
    <row r="251" ht="12.75">
      <c r="E251" s="20"/>
    </row>
    <row r="252" ht="12.75">
      <c r="E252" s="20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Composants</dc:title>
  <dc:subject>base de données composants</dc:subject>
  <dc:creator>Duc Dominique</dc:creator>
  <cp:keywords/>
  <dc:description>Liste nécessaire au calcul du prix de revient</dc:description>
  <cp:lastModifiedBy>ddom</cp:lastModifiedBy>
  <cp:lastPrinted>2011-04-13T15:06:20Z</cp:lastPrinted>
  <dcterms:created xsi:type="dcterms:W3CDTF">2000-04-10T08:42:24Z</dcterms:created>
  <dcterms:modified xsi:type="dcterms:W3CDTF">2013-03-08T14:37:55Z</dcterms:modified>
  <cp:category/>
  <cp:version/>
  <cp:contentType/>
  <cp:contentStatus/>
</cp:coreProperties>
</file>