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35" yWindow="3975" windowWidth="19260" windowHeight="4020" tabRatio="882"/>
  </bookViews>
  <sheets>
    <sheet name="Progression compétences BCP CAP" sheetId="1" r:id="rId1"/>
    <sheet name="Bilan S-F CAP 2MV" sheetId="24" r:id="rId2"/>
    <sheet name="Bilan S-F CAP 1MV" sheetId="25" r:id="rId3"/>
    <sheet name="Bilan S-F Bac Pro 1MV" sheetId="14" r:id="rId4"/>
    <sheet name="Bilan S-F Bac Pro TMV" sheetId="26" r:id="rId5"/>
  </sheets>
  <definedNames>
    <definedName name="Z_14FC408D_8A30_4D60_A1D6_8B10AECA7E11_.wvu.Cols" localSheetId="0" hidden="1">'Progression compétences BCP CAP'!#REF!,'Progression compétences BCP CAP'!#REF!,'Progression compétences BCP CAP'!#REF!,'Progression compétences BCP CAP'!#REF!,'Progression compétences BCP CAP'!#REF!,'Progression compétences BCP CAP'!#REF!,'Progression compétences BCP CAP'!#REF!,'Progression compétences BCP CAP'!#REF!</definedName>
    <definedName name="_xlnm.Print_Area" localSheetId="3">'Bilan S-F Bac Pro 1MV'!$A$1:$L$50</definedName>
    <definedName name="_xlnm.Print_Area" localSheetId="4">'Bilan S-F Bac Pro TMV'!$A$1:$L$50</definedName>
    <definedName name="_xlnm.Print_Area" localSheetId="2">'Bilan S-F CAP 1MV'!$A$1:$L$40</definedName>
    <definedName name="_xlnm.Print_Area" localSheetId="1">'Bilan S-F CAP 2MV'!$A$1:$L$40</definedName>
    <definedName name="_xlnm.Print_Area" localSheetId="0">'Progression compétences BCP CAP'!$C$1:$CN$38</definedName>
  </definedNames>
  <calcPr calcId="124519" refMode="R1C1"/>
  <customWorkbookViews>
    <customWorkbookView name="LAUDOU HERVE - Affichage personnalisé" guid="{14FC408D-8A30-4D60-A1D6-8B10AECA7E11}" mergeInterval="0" personalView="1" maximized="1" xWindow="1" yWindow="1" windowWidth="1280" windowHeight="543" tabRatio="882" activeSheetId="1"/>
  </customWorkbookViews>
</workbook>
</file>

<file path=xl/calcChain.xml><?xml version="1.0" encoding="utf-8"?>
<calcChain xmlns="http://schemas.openxmlformats.org/spreadsheetml/2006/main">
  <c r="AE44" i="26"/>
  <c r="X44"/>
  <c r="Q44"/>
  <c r="AE43"/>
  <c r="X43"/>
  <c r="Q43"/>
  <c r="AE42"/>
  <c r="X42"/>
  <c r="Q42"/>
  <c r="AE41"/>
  <c r="X41"/>
  <c r="Q41"/>
  <c r="AE40"/>
  <c r="X40"/>
  <c r="Q40"/>
  <c r="AE39"/>
  <c r="X39"/>
  <c r="Q39"/>
  <c r="AE38"/>
  <c r="X38"/>
  <c r="Q38"/>
  <c r="AE36"/>
  <c r="X36"/>
  <c r="Q36"/>
  <c r="AE35"/>
  <c r="X35"/>
  <c r="Q35"/>
  <c r="AE34"/>
  <c r="X34"/>
  <c r="Q34"/>
  <c r="AE33"/>
  <c r="X33"/>
  <c r="Q33"/>
  <c r="AE32"/>
  <c r="X32"/>
  <c r="Q32"/>
  <c r="AE31"/>
  <c r="X31"/>
  <c r="Q31"/>
  <c r="AE30"/>
  <c r="X30"/>
  <c r="Q30"/>
  <c r="AE29"/>
  <c r="X29"/>
  <c r="Q29"/>
  <c r="AE28"/>
  <c r="X28"/>
  <c r="Q28"/>
  <c r="AE26"/>
  <c r="X26"/>
  <c r="Q26"/>
  <c r="AE25"/>
  <c r="X25"/>
  <c r="Q25"/>
  <c r="AE24"/>
  <c r="X24"/>
  <c r="Q24"/>
  <c r="AE23"/>
  <c r="X23"/>
  <c r="Q23"/>
  <c r="AE22"/>
  <c r="X22"/>
  <c r="Q22"/>
  <c r="AE21"/>
  <c r="X21"/>
  <c r="Q21"/>
  <c r="AE20"/>
  <c r="X20"/>
  <c r="Q20"/>
  <c r="AE19"/>
  <c r="X19"/>
  <c r="Q19"/>
  <c r="AE18"/>
  <c r="X18"/>
  <c r="Q18"/>
  <c r="AE17"/>
  <c r="X17"/>
  <c r="Q17"/>
  <c r="AE15"/>
  <c r="X15"/>
  <c r="Q15"/>
  <c r="AE14"/>
  <c r="X14"/>
  <c r="Q14"/>
  <c r="AE13"/>
  <c r="X13"/>
  <c r="Q13"/>
  <c r="AE12"/>
  <c r="X12"/>
  <c r="Q12"/>
  <c r="AE11"/>
  <c r="X11"/>
  <c r="Q11"/>
  <c r="AE10"/>
  <c r="X10"/>
  <c r="Q10"/>
  <c r="D5"/>
  <c r="AE34" i="25"/>
  <c r="X34"/>
  <c r="Q34"/>
  <c r="AE33"/>
  <c r="X33"/>
  <c r="Q33"/>
  <c r="AE32"/>
  <c r="X32"/>
  <c r="Q32"/>
  <c r="AE31"/>
  <c r="X31"/>
  <c r="Q31"/>
  <c r="AE30"/>
  <c r="X30"/>
  <c r="Q30"/>
  <c r="AE29"/>
  <c r="X29"/>
  <c r="Q29"/>
  <c r="AE28"/>
  <c r="X28"/>
  <c r="Q28"/>
  <c r="AE27"/>
  <c r="X27"/>
  <c r="Q27"/>
  <c r="AE25"/>
  <c r="X25"/>
  <c r="Q25"/>
  <c r="AE24"/>
  <c r="X24"/>
  <c r="Q24"/>
  <c r="AE23"/>
  <c r="X23"/>
  <c r="Q23"/>
  <c r="AE22"/>
  <c r="X22"/>
  <c r="Q22"/>
  <c r="AE21"/>
  <c r="X21"/>
  <c r="Q21"/>
  <c r="AE20"/>
  <c r="X20"/>
  <c r="Q20"/>
  <c r="AE19"/>
  <c r="X19"/>
  <c r="Q19"/>
  <c r="AE18"/>
  <c r="X18"/>
  <c r="Q18"/>
  <c r="AE17"/>
  <c r="X17"/>
  <c r="Q17"/>
  <c r="AE16"/>
  <c r="X16"/>
  <c r="Q16"/>
  <c r="AE15"/>
  <c r="X15"/>
  <c r="Q15"/>
  <c r="AE14"/>
  <c r="X14"/>
  <c r="Q14"/>
  <c r="AE13"/>
  <c r="X13"/>
  <c r="Q13"/>
  <c r="AE12"/>
  <c r="X12"/>
  <c r="Q12"/>
  <c r="AE11"/>
  <c r="X11"/>
  <c r="Q11"/>
  <c r="AE10"/>
  <c r="X10"/>
  <c r="Q10"/>
  <c r="D5"/>
  <c r="AE32" i="24"/>
  <c r="X32"/>
  <c r="Q32"/>
  <c r="AE29"/>
  <c r="X29"/>
  <c r="Q29"/>
  <c r="AE28"/>
  <c r="X28"/>
  <c r="Q28"/>
  <c r="AE27"/>
  <c r="X27"/>
  <c r="Q27"/>
  <c r="AE25"/>
  <c r="X25"/>
  <c r="Q25"/>
  <c r="AE24"/>
  <c r="X24"/>
  <c r="Q24"/>
  <c r="AE23"/>
  <c r="X23"/>
  <c r="Q23"/>
  <c r="AE22"/>
  <c r="X22"/>
  <c r="Q22"/>
  <c r="AE21"/>
  <c r="X21"/>
  <c r="Q21"/>
  <c r="AE20"/>
  <c r="X20"/>
  <c r="Q20"/>
  <c r="AE19"/>
  <c r="X19"/>
  <c r="Q19"/>
  <c r="AE18"/>
  <c r="X18"/>
  <c r="Q18"/>
  <c r="AE17"/>
  <c r="X17"/>
  <c r="Q17"/>
  <c r="AE16"/>
  <c r="X16"/>
  <c r="Q16"/>
  <c r="AE34"/>
  <c r="X34"/>
  <c r="Q34"/>
  <c r="AE33"/>
  <c r="X33"/>
  <c r="Q33"/>
  <c r="AE31"/>
  <c r="X31"/>
  <c r="Q31"/>
  <c r="AE30"/>
  <c r="X30"/>
  <c r="Q30"/>
  <c r="AE15"/>
  <c r="X15"/>
  <c r="Q15"/>
  <c r="AE14"/>
  <c r="X14"/>
  <c r="Q14"/>
  <c r="AE13"/>
  <c r="X13"/>
  <c r="Q13"/>
  <c r="AE12"/>
  <c r="X12"/>
  <c r="Q12"/>
  <c r="AE11"/>
  <c r="X11"/>
  <c r="Q11"/>
  <c r="AE10"/>
  <c r="X10"/>
  <c r="Q10"/>
  <c r="D5"/>
  <c r="R10" i="26" l="1"/>
  <c r="Y10"/>
  <c r="AF10"/>
  <c r="R11"/>
  <c r="T11" s="1"/>
  <c r="Y11"/>
  <c r="AA11" s="1"/>
  <c r="AF11"/>
  <c r="AH11" s="1"/>
  <c r="R12"/>
  <c r="T12" s="1"/>
  <c r="Y12"/>
  <c r="AA12" s="1"/>
  <c r="AF12"/>
  <c r="AH12" s="1"/>
  <c r="R13"/>
  <c r="T13" s="1"/>
  <c r="Y13"/>
  <c r="AA13" s="1"/>
  <c r="AF13"/>
  <c r="AH13" s="1"/>
  <c r="R14"/>
  <c r="T14" s="1"/>
  <c r="Y14"/>
  <c r="AA14" s="1"/>
  <c r="AF14"/>
  <c r="AH14" s="1"/>
  <c r="R15"/>
  <c r="T15" s="1"/>
  <c r="Y15"/>
  <c r="AA15" s="1"/>
  <c r="AF15"/>
  <c r="AH15" s="1"/>
  <c r="R17"/>
  <c r="Y17"/>
  <c r="AF17"/>
  <c r="R18"/>
  <c r="T18" s="1"/>
  <c r="Y18"/>
  <c r="AA18" s="1"/>
  <c r="AF18"/>
  <c r="AH18" s="1"/>
  <c r="R19"/>
  <c r="T19" s="1"/>
  <c r="Y19"/>
  <c r="AA19" s="1"/>
  <c r="AF19"/>
  <c r="AH19" s="1"/>
  <c r="R20"/>
  <c r="T20" s="1"/>
  <c r="Y20"/>
  <c r="AA20" s="1"/>
  <c r="AF20"/>
  <c r="AH20" s="1"/>
  <c r="R21"/>
  <c r="T21" s="1"/>
  <c r="Y21"/>
  <c r="AA21" s="1"/>
  <c r="AF21"/>
  <c r="AH21" s="1"/>
  <c r="R22"/>
  <c r="T22" s="1"/>
  <c r="Y22"/>
  <c r="AA22" s="1"/>
  <c r="AF22"/>
  <c r="AH22" s="1"/>
  <c r="R23"/>
  <c r="T23" s="1"/>
  <c r="Y23"/>
  <c r="AA23" s="1"/>
  <c r="AF23"/>
  <c r="AH23" s="1"/>
  <c r="R24"/>
  <c r="T24" s="1"/>
  <c r="Y24"/>
  <c r="AA24" s="1"/>
  <c r="AF24"/>
  <c r="AH24" s="1"/>
  <c r="R25"/>
  <c r="T25" s="1"/>
  <c r="Y25"/>
  <c r="AA25" s="1"/>
  <c r="AF25"/>
  <c r="AH25" s="1"/>
  <c r="R26"/>
  <c r="T26" s="1"/>
  <c r="Y26"/>
  <c r="AA26" s="1"/>
  <c r="AF26"/>
  <c r="AH26" s="1"/>
  <c r="R28"/>
  <c r="Y28"/>
  <c r="AF28"/>
  <c r="R29"/>
  <c r="T29" s="1"/>
  <c r="Y29"/>
  <c r="AA29" s="1"/>
  <c r="AF29"/>
  <c r="AH29" s="1"/>
  <c r="R30"/>
  <c r="T30" s="1"/>
  <c r="Y30"/>
  <c r="AA30" s="1"/>
  <c r="AF30"/>
  <c r="AH30" s="1"/>
  <c r="R31"/>
  <c r="T31" s="1"/>
  <c r="Y31"/>
  <c r="AA31" s="1"/>
  <c r="AF31"/>
  <c r="AH31" s="1"/>
  <c r="R32"/>
  <c r="T32" s="1"/>
  <c r="Y32"/>
  <c r="AA32" s="1"/>
  <c r="AF32"/>
  <c r="AH32" s="1"/>
  <c r="R33"/>
  <c r="T33" s="1"/>
  <c r="Y33"/>
  <c r="AA33" s="1"/>
  <c r="AF33"/>
  <c r="AH33" s="1"/>
  <c r="R34"/>
  <c r="T34" s="1"/>
  <c r="Y34"/>
  <c r="AA34" s="1"/>
  <c r="AF34"/>
  <c r="AH34" s="1"/>
  <c r="R35"/>
  <c r="T35" s="1"/>
  <c r="Y35"/>
  <c r="AA35" s="1"/>
  <c r="AF35"/>
  <c r="AH35" s="1"/>
  <c r="R36"/>
  <c r="T36" s="1"/>
  <c r="Y36"/>
  <c r="AA36" s="1"/>
  <c r="AF36"/>
  <c r="AH36" s="1"/>
  <c r="R38"/>
  <c r="Y38"/>
  <c r="AF38"/>
  <c r="R39"/>
  <c r="T39" s="1"/>
  <c r="Y39"/>
  <c r="AA39" s="1"/>
  <c r="AF39"/>
  <c r="AH39" s="1"/>
  <c r="R40"/>
  <c r="T40" s="1"/>
  <c r="Y40"/>
  <c r="AA40" s="1"/>
  <c r="AF40"/>
  <c r="AH40" s="1"/>
  <c r="R41"/>
  <c r="T41" s="1"/>
  <c r="Y41"/>
  <c r="AA41" s="1"/>
  <c r="AF41"/>
  <c r="AH41" s="1"/>
  <c r="R42"/>
  <c r="T42" s="1"/>
  <c r="Y42"/>
  <c r="AA42" s="1"/>
  <c r="AF42"/>
  <c r="AH42" s="1"/>
  <c r="R43"/>
  <c r="T43" s="1"/>
  <c r="Y43"/>
  <c r="AA43" s="1"/>
  <c r="AF43"/>
  <c r="AH43" s="1"/>
  <c r="R44"/>
  <c r="T44" s="1"/>
  <c r="Y44"/>
  <c r="AA44" s="1"/>
  <c r="AF44"/>
  <c r="AH44" s="1"/>
  <c r="R10" i="25"/>
  <c r="Y10"/>
  <c r="AF10"/>
  <c r="R11"/>
  <c r="T11" s="1"/>
  <c r="Y11"/>
  <c r="AA11" s="1"/>
  <c r="AF11"/>
  <c r="AH11" s="1"/>
  <c r="R12"/>
  <c r="T12" s="1"/>
  <c r="Y12"/>
  <c r="AA12" s="1"/>
  <c r="AF12"/>
  <c r="AH12" s="1"/>
  <c r="R13"/>
  <c r="T13" s="1"/>
  <c r="Y13"/>
  <c r="AA13" s="1"/>
  <c r="AF13"/>
  <c r="AH13" s="1"/>
  <c r="R14"/>
  <c r="T14" s="1"/>
  <c r="Y14"/>
  <c r="AA14" s="1"/>
  <c r="AF14"/>
  <c r="AH14" s="1"/>
  <c r="R15"/>
  <c r="T15" s="1"/>
  <c r="Y15"/>
  <c r="AA15" s="1"/>
  <c r="AF15"/>
  <c r="AH15" s="1"/>
  <c r="R16"/>
  <c r="T16" s="1"/>
  <c r="Y16"/>
  <c r="AA16" s="1"/>
  <c r="AF16"/>
  <c r="AH16" s="1"/>
  <c r="R17"/>
  <c r="T17" s="1"/>
  <c r="Y17"/>
  <c r="AA17" s="1"/>
  <c r="AF17"/>
  <c r="AH17" s="1"/>
  <c r="R18"/>
  <c r="T18" s="1"/>
  <c r="Y18"/>
  <c r="AA18" s="1"/>
  <c r="AF18"/>
  <c r="AH18" s="1"/>
  <c r="R19"/>
  <c r="T19" s="1"/>
  <c r="Y19"/>
  <c r="AA19" s="1"/>
  <c r="AF19"/>
  <c r="AH19" s="1"/>
  <c r="R20"/>
  <c r="T20" s="1"/>
  <c r="Y20"/>
  <c r="AA20" s="1"/>
  <c r="AF20"/>
  <c r="AH20" s="1"/>
  <c r="R21"/>
  <c r="T21" s="1"/>
  <c r="Y21"/>
  <c r="AA21" s="1"/>
  <c r="AF21"/>
  <c r="AH21" s="1"/>
  <c r="R22"/>
  <c r="T22" s="1"/>
  <c r="Y22"/>
  <c r="AA22" s="1"/>
  <c r="AF22"/>
  <c r="AH22" s="1"/>
  <c r="R23"/>
  <c r="T23" s="1"/>
  <c r="Y23"/>
  <c r="AA23" s="1"/>
  <c r="AF23"/>
  <c r="AH23" s="1"/>
  <c r="R24"/>
  <c r="T24" s="1"/>
  <c r="Y24"/>
  <c r="AA24" s="1"/>
  <c r="AF24"/>
  <c r="AH24" s="1"/>
  <c r="R25"/>
  <c r="T25" s="1"/>
  <c r="Y25"/>
  <c r="AA25" s="1"/>
  <c r="AF25"/>
  <c r="AH25" s="1"/>
  <c r="R27"/>
  <c r="Y27"/>
  <c r="AF27"/>
  <c r="R28"/>
  <c r="T28" s="1"/>
  <c r="Y28"/>
  <c r="AA28" s="1"/>
  <c r="AF28"/>
  <c r="AH28" s="1"/>
  <c r="R29"/>
  <c r="T29" s="1"/>
  <c r="Y29"/>
  <c r="AA29" s="1"/>
  <c r="AF29"/>
  <c r="AH29" s="1"/>
  <c r="R30"/>
  <c r="T30" s="1"/>
  <c r="Y30"/>
  <c r="AA30" s="1"/>
  <c r="AF30"/>
  <c r="AH30" s="1"/>
  <c r="R31"/>
  <c r="T31" s="1"/>
  <c r="Y31"/>
  <c r="AA31" s="1"/>
  <c r="AF31"/>
  <c r="AH31" s="1"/>
  <c r="R32"/>
  <c r="T32" s="1"/>
  <c r="Y32"/>
  <c r="AA32" s="1"/>
  <c r="AF32"/>
  <c r="AH32" s="1"/>
  <c r="R33"/>
  <c r="T33" s="1"/>
  <c r="Y33"/>
  <c r="AA33" s="1"/>
  <c r="AF33"/>
  <c r="AH33" s="1"/>
  <c r="R34"/>
  <c r="T34" s="1"/>
  <c r="Y34"/>
  <c r="AA34" s="1"/>
  <c r="AF34"/>
  <c r="AH34" s="1"/>
  <c r="R32" i="24"/>
  <c r="T32" s="1"/>
  <c r="Y32"/>
  <c r="AA32" s="1"/>
  <c r="AF32"/>
  <c r="AH32" s="1"/>
  <c r="R27"/>
  <c r="T27" s="1"/>
  <c r="Y27"/>
  <c r="AA27" s="1"/>
  <c r="AF27"/>
  <c r="R28"/>
  <c r="T28" s="1"/>
  <c r="Y28"/>
  <c r="AF28"/>
  <c r="AH28" s="1"/>
  <c r="R29"/>
  <c r="Y29"/>
  <c r="AA29" s="1"/>
  <c r="AF29"/>
  <c r="AH29" s="1"/>
  <c r="R20"/>
  <c r="T20" s="1"/>
  <c r="Y20"/>
  <c r="AA20" s="1"/>
  <c r="AF20"/>
  <c r="AH20" s="1"/>
  <c r="R21"/>
  <c r="Y21"/>
  <c r="AA21" s="1"/>
  <c r="AF21"/>
  <c r="AH21" s="1"/>
  <c r="R22"/>
  <c r="T22" s="1"/>
  <c r="Y22"/>
  <c r="AA22" s="1"/>
  <c r="AF22"/>
  <c r="AH22" s="1"/>
  <c r="R23"/>
  <c r="T23" s="1"/>
  <c r="Y23"/>
  <c r="AF23"/>
  <c r="AH23" s="1"/>
  <c r="R24"/>
  <c r="T24" s="1"/>
  <c r="Y24"/>
  <c r="AA24" s="1"/>
  <c r="AF24"/>
  <c r="AH24" s="1"/>
  <c r="R25"/>
  <c r="T25" s="1"/>
  <c r="Y25"/>
  <c r="AA25" s="1"/>
  <c r="AF25"/>
  <c r="AH25" s="1"/>
  <c r="R19"/>
  <c r="T19" s="1"/>
  <c r="Y19"/>
  <c r="AA19" s="1"/>
  <c r="AF19"/>
  <c r="AH19" s="1"/>
  <c r="R16"/>
  <c r="T16" s="1"/>
  <c r="Y16"/>
  <c r="AA16" s="1"/>
  <c r="AF16"/>
  <c r="AH16" s="1"/>
  <c r="R17"/>
  <c r="T17" s="1"/>
  <c r="Y17"/>
  <c r="AA17" s="1"/>
  <c r="AF17"/>
  <c r="AH17" s="1"/>
  <c r="R18"/>
  <c r="T18" s="1"/>
  <c r="Y18"/>
  <c r="AA18" s="1"/>
  <c r="AF18"/>
  <c r="AH18" s="1"/>
  <c r="R10"/>
  <c r="Y10"/>
  <c r="AF10"/>
  <c r="R11"/>
  <c r="T11" s="1"/>
  <c r="Y11"/>
  <c r="AA11" s="1"/>
  <c r="AF11"/>
  <c r="AH11" s="1"/>
  <c r="R12"/>
  <c r="T12" s="1"/>
  <c r="Y12"/>
  <c r="AA12" s="1"/>
  <c r="AF12"/>
  <c r="AH12" s="1"/>
  <c r="R13"/>
  <c r="T13" s="1"/>
  <c r="Y13"/>
  <c r="AA13" s="1"/>
  <c r="AF13"/>
  <c r="AH13" s="1"/>
  <c r="R14"/>
  <c r="T14" s="1"/>
  <c r="Y14"/>
  <c r="AA14" s="1"/>
  <c r="AF14"/>
  <c r="AH14" s="1"/>
  <c r="R15"/>
  <c r="T15" s="1"/>
  <c r="Y15"/>
  <c r="AA15" s="1"/>
  <c r="AF15"/>
  <c r="AH15" s="1"/>
  <c r="R30"/>
  <c r="Y30"/>
  <c r="AF30"/>
  <c r="R31"/>
  <c r="T31" s="1"/>
  <c r="Y31"/>
  <c r="AA31" s="1"/>
  <c r="AF31"/>
  <c r="AH31" s="1"/>
  <c r="R33"/>
  <c r="T33" s="1"/>
  <c r="Y33"/>
  <c r="AA33" s="1"/>
  <c r="AF33"/>
  <c r="AH33" s="1"/>
  <c r="R34"/>
  <c r="T34" s="1"/>
  <c r="Y34"/>
  <c r="AA34" s="1"/>
  <c r="AF34"/>
  <c r="AH34" s="1"/>
  <c r="AH38" i="26" l="1"/>
  <c r="AE37"/>
  <c r="L37" s="1"/>
  <c r="AA38"/>
  <c r="X37"/>
  <c r="K37" s="1"/>
  <c r="T38"/>
  <c r="Q37"/>
  <c r="J37" s="1"/>
  <c r="AH28"/>
  <c r="AE27"/>
  <c r="L27" s="1"/>
  <c r="AA28"/>
  <c r="X27"/>
  <c r="K27" s="1"/>
  <c r="T28"/>
  <c r="Q27"/>
  <c r="J27" s="1"/>
  <c r="AH17"/>
  <c r="AE16"/>
  <c r="L16" s="1"/>
  <c r="AA17"/>
  <c r="X16"/>
  <c r="K16" s="1"/>
  <c r="T17"/>
  <c r="Q16"/>
  <c r="J16" s="1"/>
  <c r="AH10"/>
  <c r="AE9"/>
  <c r="L9" s="1"/>
  <c r="AA10"/>
  <c r="X9"/>
  <c r="K9" s="1"/>
  <c r="T10"/>
  <c r="Q9"/>
  <c r="J9" s="1"/>
  <c r="AG44"/>
  <c r="Z44"/>
  <c r="S44"/>
  <c r="AG43"/>
  <c r="Z43"/>
  <c r="S43"/>
  <c r="AG42"/>
  <c r="Z42"/>
  <c r="S42"/>
  <c r="AG41"/>
  <c r="Z41"/>
  <c r="S41"/>
  <c r="AG40"/>
  <c r="Z40"/>
  <c r="S40"/>
  <c r="AG39"/>
  <c r="Z39"/>
  <c r="S39"/>
  <c r="AG38"/>
  <c r="Z38"/>
  <c r="S38"/>
  <c r="AG36"/>
  <c r="Z36"/>
  <c r="S36"/>
  <c r="AG35"/>
  <c r="Z35"/>
  <c r="S35"/>
  <c r="AG34"/>
  <c r="Z34"/>
  <c r="S34"/>
  <c r="AG33"/>
  <c r="Z33"/>
  <c r="S33"/>
  <c r="AG32"/>
  <c r="Z32"/>
  <c r="S32"/>
  <c r="AG31"/>
  <c r="Z31"/>
  <c r="S31"/>
  <c r="AG30"/>
  <c r="Z30"/>
  <c r="S30"/>
  <c r="AG29"/>
  <c r="Z29"/>
  <c r="S29"/>
  <c r="AG28"/>
  <c r="Z28"/>
  <c r="S28"/>
  <c r="AG26"/>
  <c r="Z26"/>
  <c r="S26"/>
  <c r="AG25"/>
  <c r="Z25"/>
  <c r="S25"/>
  <c r="AG24"/>
  <c r="Z24"/>
  <c r="S24"/>
  <c r="AG23"/>
  <c r="Z23"/>
  <c r="S23"/>
  <c r="AG22"/>
  <c r="Z22"/>
  <c r="S22"/>
  <c r="AG21"/>
  <c r="Z21"/>
  <c r="S21"/>
  <c r="AG20"/>
  <c r="Z20"/>
  <c r="S20"/>
  <c r="AG19"/>
  <c r="Z19"/>
  <c r="S19"/>
  <c r="AG18"/>
  <c r="Z18"/>
  <c r="S18"/>
  <c r="AG17"/>
  <c r="Z17"/>
  <c r="S17"/>
  <c r="AG15"/>
  <c r="Z15"/>
  <c r="S15"/>
  <c r="AG14"/>
  <c r="Z14"/>
  <c r="S14"/>
  <c r="AG13"/>
  <c r="Z13"/>
  <c r="S13"/>
  <c r="AG12"/>
  <c r="Z12"/>
  <c r="S12"/>
  <c r="AG11"/>
  <c r="Z11"/>
  <c r="S11"/>
  <c r="AG10"/>
  <c r="Z10"/>
  <c r="S10"/>
  <c r="AH27" i="25"/>
  <c r="AE26"/>
  <c r="L26" s="1"/>
  <c r="AA27"/>
  <c r="X26"/>
  <c r="K26" s="1"/>
  <c r="T27"/>
  <c r="Q26"/>
  <c r="J26" s="1"/>
  <c r="AH10"/>
  <c r="AE9"/>
  <c r="L9" s="1"/>
  <c r="AA10"/>
  <c r="X9"/>
  <c r="K9" s="1"/>
  <c r="T10"/>
  <c r="AG34"/>
  <c r="Z34"/>
  <c r="S34"/>
  <c r="AG33"/>
  <c r="Z33"/>
  <c r="S33"/>
  <c r="AG32"/>
  <c r="Z32"/>
  <c r="S32"/>
  <c r="AG31"/>
  <c r="Z31"/>
  <c r="S31"/>
  <c r="AG30"/>
  <c r="Z30"/>
  <c r="S30"/>
  <c r="AG29"/>
  <c r="Z29"/>
  <c r="S29"/>
  <c r="AG28"/>
  <c r="Z28"/>
  <c r="S28"/>
  <c r="AG27"/>
  <c r="Z27"/>
  <c r="S27"/>
  <c r="AG25"/>
  <c r="Z25"/>
  <c r="S25"/>
  <c r="AG24"/>
  <c r="Z24"/>
  <c r="S24"/>
  <c r="AG23"/>
  <c r="Z23"/>
  <c r="S23"/>
  <c r="AG22"/>
  <c r="Z22"/>
  <c r="S22"/>
  <c r="AG21"/>
  <c r="Z21"/>
  <c r="S21"/>
  <c r="AG20"/>
  <c r="Z20"/>
  <c r="S20"/>
  <c r="AG19"/>
  <c r="Z19"/>
  <c r="S19"/>
  <c r="AG18"/>
  <c r="Z18"/>
  <c r="S18"/>
  <c r="AG17"/>
  <c r="Z17"/>
  <c r="S17"/>
  <c r="AG16"/>
  <c r="Z16"/>
  <c r="S16"/>
  <c r="Q9" s="1"/>
  <c r="J9" s="1"/>
  <c r="AG15"/>
  <c r="Z15"/>
  <c r="S15"/>
  <c r="AG14"/>
  <c r="Z14"/>
  <c r="S14"/>
  <c r="AG13"/>
  <c r="Z13"/>
  <c r="S13"/>
  <c r="AG12"/>
  <c r="Z12"/>
  <c r="S12"/>
  <c r="AG11"/>
  <c r="Z11"/>
  <c r="S11"/>
  <c r="AG10"/>
  <c r="Z10"/>
  <c r="S10"/>
  <c r="AH27" i="24"/>
  <c r="AE26"/>
  <c r="AE9"/>
  <c r="AA23"/>
  <c r="T29"/>
  <c r="AA28"/>
  <c r="T21"/>
  <c r="AG32"/>
  <c r="Z32"/>
  <c r="S32"/>
  <c r="AG29"/>
  <c r="Z29"/>
  <c r="S29"/>
  <c r="Q26" s="1"/>
  <c r="J26" s="1"/>
  <c r="AG28"/>
  <c r="Z28"/>
  <c r="X26" s="1"/>
  <c r="K26" s="1"/>
  <c r="S28"/>
  <c r="AG27"/>
  <c r="Z27"/>
  <c r="S27"/>
  <c r="AG25"/>
  <c r="Z25"/>
  <c r="S25"/>
  <c r="AG24"/>
  <c r="Z24"/>
  <c r="S24"/>
  <c r="AG23"/>
  <c r="Z23"/>
  <c r="S23"/>
  <c r="AG22"/>
  <c r="Z22"/>
  <c r="S22"/>
  <c r="AG21"/>
  <c r="Z21"/>
  <c r="S21"/>
  <c r="Q9" s="1"/>
  <c r="J9" s="1"/>
  <c r="AG20"/>
  <c r="Z20"/>
  <c r="S20"/>
  <c r="AG19"/>
  <c r="Z19"/>
  <c r="S19"/>
  <c r="AG18"/>
  <c r="Z18"/>
  <c r="S18"/>
  <c r="AG17"/>
  <c r="Z17"/>
  <c r="S17"/>
  <c r="AG16"/>
  <c r="Z16"/>
  <c r="S16"/>
  <c r="AH30"/>
  <c r="L26"/>
  <c r="AA30"/>
  <c r="T30"/>
  <c r="AH10"/>
  <c r="L9"/>
  <c r="AA10"/>
  <c r="T10"/>
  <c r="AG34"/>
  <c r="Z34"/>
  <c r="S34"/>
  <c r="AG33"/>
  <c r="Z33"/>
  <c r="S33"/>
  <c r="AG31"/>
  <c r="Z31"/>
  <c r="S31"/>
  <c r="AG30"/>
  <c r="Z30"/>
  <c r="S30"/>
  <c r="AG15"/>
  <c r="Z15"/>
  <c r="S15"/>
  <c r="AG14"/>
  <c r="Z14"/>
  <c r="S14"/>
  <c r="AG13"/>
  <c r="Z13"/>
  <c r="S13"/>
  <c r="AG12"/>
  <c r="Z12"/>
  <c r="S12"/>
  <c r="AG11"/>
  <c r="Z11"/>
  <c r="S11"/>
  <c r="AG10"/>
  <c r="Z10"/>
  <c r="S10"/>
  <c r="V9" i="26" l="1"/>
  <c r="U9"/>
  <c r="AC9"/>
  <c r="AB9"/>
  <c r="AJ9"/>
  <c r="AI9"/>
  <c r="V16"/>
  <c r="U16"/>
  <c r="AC16"/>
  <c r="AB16"/>
  <c r="AJ16"/>
  <c r="AI16"/>
  <c r="V27"/>
  <c r="U27"/>
  <c r="AC27"/>
  <c r="AB27"/>
  <c r="AJ27"/>
  <c r="AI27"/>
  <c r="V37"/>
  <c r="U37"/>
  <c r="AC37"/>
  <c r="AB37"/>
  <c r="AJ37"/>
  <c r="AI37"/>
  <c r="V9" i="25"/>
  <c r="U9"/>
  <c r="AC9"/>
  <c r="AB9"/>
  <c r="AJ9"/>
  <c r="AI9"/>
  <c r="V26"/>
  <c r="U26"/>
  <c r="AC26"/>
  <c r="AB26"/>
  <c r="AJ26"/>
  <c r="AI26"/>
  <c r="X9" i="24"/>
  <c r="K9" s="1"/>
  <c r="V9"/>
  <c r="U9"/>
  <c r="AC9"/>
  <c r="AB9"/>
  <c r="AJ9"/>
  <c r="AI9"/>
  <c r="V26"/>
  <c r="U26"/>
  <c r="Q39" s="1"/>
  <c r="AC26"/>
  <c r="AB26"/>
  <c r="X39" s="1"/>
  <c r="AJ26"/>
  <c r="AI26"/>
  <c r="AE49" i="26" l="1"/>
  <c r="E48" s="1"/>
  <c r="X49"/>
  <c r="D48" s="1"/>
  <c r="Q49"/>
  <c r="A48" s="1"/>
  <c r="AE39" i="25"/>
  <c r="E38" s="1"/>
  <c r="X39"/>
  <c r="D38" s="1"/>
  <c r="Q39"/>
  <c r="A38" s="1"/>
  <c r="AE39" i="24"/>
  <c r="E38" s="1"/>
  <c r="D38"/>
  <c r="A38"/>
  <c r="CK38" i="1" l="1"/>
  <c r="CG38"/>
  <c r="CC38"/>
  <c r="BY38"/>
  <c r="BU38"/>
  <c r="CM37"/>
  <c r="CM36"/>
  <c r="CM35"/>
  <c r="CM34"/>
  <c r="CM33"/>
  <c r="CM32"/>
  <c r="CM31"/>
  <c r="CM30"/>
  <c r="CM29"/>
  <c r="CM28"/>
  <c r="CM27"/>
  <c r="CM26"/>
  <c r="CM25"/>
  <c r="CM24"/>
  <c r="CM23"/>
  <c r="CM22"/>
  <c r="CM21"/>
  <c r="CM20"/>
  <c r="CM19"/>
  <c r="CM18"/>
  <c r="CM17"/>
  <c r="CM16"/>
  <c r="CM15"/>
  <c r="CM14"/>
  <c r="CM13"/>
  <c r="CM12"/>
  <c r="CM11"/>
  <c r="CM10"/>
  <c r="CM9"/>
  <c r="CM8"/>
  <c r="CM7"/>
  <c r="CM6"/>
  <c r="CM5"/>
  <c r="BO38"/>
  <c r="BK38"/>
  <c r="AY38"/>
  <c r="BG38"/>
  <c r="BQ5"/>
  <c r="BQ37"/>
  <c r="BQ36"/>
  <c r="BQ35"/>
  <c r="BQ34"/>
  <c r="BQ33"/>
  <c r="BQ32"/>
  <c r="BQ31"/>
  <c r="BQ30"/>
  <c r="BQ29"/>
  <c r="BQ28"/>
  <c r="BQ27"/>
  <c r="BQ26"/>
  <c r="BQ25"/>
  <c r="BQ24"/>
  <c r="BQ23"/>
  <c r="BQ22"/>
  <c r="BQ21"/>
  <c r="BQ20"/>
  <c r="BQ19"/>
  <c r="BQ18"/>
  <c r="BQ17"/>
  <c r="BQ16"/>
  <c r="BQ15"/>
  <c r="BQ14"/>
  <c r="BQ13"/>
  <c r="BQ12"/>
  <c r="BQ11"/>
  <c r="BQ10"/>
  <c r="BQ9"/>
  <c r="BQ8"/>
  <c r="BQ7"/>
  <c r="BQ6"/>
  <c r="AT37"/>
  <c r="AT36"/>
  <c r="AT35"/>
  <c r="AT34"/>
  <c r="AT33"/>
  <c r="AT32"/>
  <c r="AT31"/>
  <c r="AT30"/>
  <c r="AT29"/>
  <c r="AT28"/>
  <c r="AT27"/>
  <c r="AT26"/>
  <c r="AT25"/>
  <c r="AT24"/>
  <c r="AT23"/>
  <c r="AT22"/>
  <c r="AT21"/>
  <c r="AT20"/>
  <c r="AT19"/>
  <c r="AT18"/>
  <c r="AT17"/>
  <c r="AT16"/>
  <c r="AT15"/>
  <c r="AT14"/>
  <c r="AT13"/>
  <c r="AT12"/>
  <c r="AT11"/>
  <c r="AT10"/>
  <c r="AT9"/>
  <c r="AT8"/>
  <c r="AT6"/>
  <c r="AT5"/>
  <c r="AT7"/>
  <c r="AR38"/>
  <c r="AK28" l="1"/>
  <c r="AK10"/>
  <c r="AB5"/>
  <c r="AD5"/>
  <c r="AD37"/>
  <c r="AD36"/>
  <c r="AD32"/>
  <c r="AD26"/>
  <c r="AD6"/>
  <c r="AA10"/>
  <c r="Z10"/>
  <c r="Y10"/>
  <c r="Z26"/>
  <c r="O37"/>
  <c r="O36"/>
  <c r="O35"/>
  <c r="O26"/>
  <c r="O12"/>
  <c r="W8"/>
  <c r="AM28" l="1"/>
  <c r="AL28"/>
  <c r="Q36"/>
  <c r="R36"/>
  <c r="W36"/>
  <c r="X36"/>
  <c r="AH36"/>
  <c r="AH17"/>
  <c r="AG17"/>
  <c r="AI26"/>
  <c r="AH26"/>
  <c r="AG26"/>
  <c r="AJ36"/>
  <c r="AF36"/>
  <c r="X35"/>
  <c r="W35"/>
  <c r="R37"/>
  <c r="Q37"/>
  <c r="R35"/>
  <c r="Q35"/>
  <c r="AF33"/>
  <c r="X33"/>
  <c r="W33"/>
  <c r="W32"/>
  <c r="X32"/>
  <c r="X29"/>
  <c r="W29"/>
  <c r="AN28"/>
  <c r="AJ28"/>
  <c r="AF28"/>
  <c r="X26"/>
  <c r="W26"/>
  <c r="AJ26"/>
  <c r="AF26"/>
  <c r="R26"/>
  <c r="Q26"/>
  <c r="AJ17"/>
  <c r="AF17"/>
  <c r="AF8"/>
  <c r="X8"/>
  <c r="X7"/>
  <c r="W7"/>
  <c r="AJ6"/>
  <c r="AF6"/>
  <c r="X6"/>
  <c r="W6"/>
  <c r="AN10"/>
  <c r="R12"/>
  <c r="R11"/>
  <c r="Q11"/>
  <c r="Q12"/>
  <c r="V29"/>
  <c r="AI30"/>
  <c r="P37"/>
  <c r="N37"/>
  <c r="V36"/>
  <c r="U36"/>
  <c r="P36"/>
  <c r="N36"/>
  <c r="V35"/>
  <c r="U35"/>
  <c r="P35"/>
  <c r="N35"/>
  <c r="V33"/>
  <c r="V32"/>
  <c r="S36"/>
  <c r="S35"/>
  <c r="S33"/>
  <c r="S32"/>
  <c r="S29"/>
  <c r="AC28"/>
  <c r="AB28"/>
  <c r="AH28"/>
  <c r="AG28"/>
  <c r="S26"/>
  <c r="P26"/>
  <c r="N26"/>
  <c r="V26"/>
  <c r="U26"/>
  <c r="AA26"/>
  <c r="Y26"/>
  <c r="AC26"/>
  <c r="AB26"/>
  <c r="AC17"/>
  <c r="AB17"/>
  <c r="AH11"/>
  <c r="AH12"/>
  <c r="AM10"/>
  <c r="AL10"/>
  <c r="V10"/>
  <c r="V8"/>
  <c r="T8"/>
  <c r="S8"/>
  <c r="V7"/>
  <c r="U6"/>
  <c r="U7"/>
  <c r="AH6"/>
  <c r="AE6"/>
  <c r="AC6"/>
  <c r="AB6"/>
  <c r="V6"/>
  <c r="P12"/>
  <c r="N12"/>
  <c r="AN38" l="1"/>
  <c r="D5" i="14" l="1"/>
  <c r="BC38" i="1" l="1"/>
  <c r="AJ38"/>
  <c r="AF38"/>
  <c r="X38"/>
  <c r="W38"/>
  <c r="R38"/>
  <c r="Q38"/>
  <c r="AE44" i="14" l="1"/>
  <c r="AE43"/>
  <c r="AE40"/>
  <c r="AE39"/>
  <c r="X39"/>
  <c r="Q39"/>
  <c r="AE35"/>
  <c r="Q25"/>
  <c r="AE24"/>
  <c r="X24"/>
  <c r="Q24"/>
  <c r="AE20"/>
  <c r="X20"/>
  <c r="Q20"/>
  <c r="AE18"/>
  <c r="X18"/>
  <c r="Q18"/>
  <c r="AE17"/>
  <c r="X17"/>
  <c r="Q17"/>
  <c r="AE14"/>
  <c r="Q13"/>
  <c r="R13" s="1"/>
  <c r="AE12"/>
  <c r="X12"/>
  <c r="Q12"/>
  <c r="R12" l="1"/>
  <c r="T12" s="1"/>
  <c r="Y12"/>
  <c r="AA12" s="1"/>
  <c r="AF12"/>
  <c r="AH12" s="1"/>
  <c r="T13"/>
  <c r="AF14"/>
  <c r="AH14" s="1"/>
  <c r="R17"/>
  <c r="Y17"/>
  <c r="AF17"/>
  <c r="R18"/>
  <c r="T18" s="1"/>
  <c r="Y18"/>
  <c r="AA18" s="1"/>
  <c r="AF18"/>
  <c r="AH18" s="1"/>
  <c r="R20"/>
  <c r="Y20"/>
  <c r="AA20" s="1"/>
  <c r="AF20"/>
  <c r="AH20" s="1"/>
  <c r="R24"/>
  <c r="T24" s="1"/>
  <c r="Y24"/>
  <c r="AA24" s="1"/>
  <c r="AF24"/>
  <c r="AH24" s="1"/>
  <c r="R25"/>
  <c r="T25" s="1"/>
  <c r="AF35"/>
  <c r="AH35" s="1"/>
  <c r="R39"/>
  <c r="T39" s="1"/>
  <c r="Y39"/>
  <c r="AA39" s="1"/>
  <c r="AF39"/>
  <c r="AH39" s="1"/>
  <c r="AF40"/>
  <c r="AH40" s="1"/>
  <c r="AF43"/>
  <c r="AH43" s="1"/>
  <c r="AF44"/>
  <c r="AH44" s="1"/>
  <c r="T20" l="1"/>
  <c r="AH17"/>
  <c r="AA17"/>
  <c r="T17"/>
  <c r="AG44"/>
  <c r="AG43"/>
  <c r="AG40"/>
  <c r="AG39"/>
  <c r="Z39"/>
  <c r="S39"/>
  <c r="AG35"/>
  <c r="S25"/>
  <c r="AG24"/>
  <c r="Z24"/>
  <c r="S24"/>
  <c r="AG20"/>
  <c r="Z20"/>
  <c r="S20"/>
  <c r="AG18"/>
  <c r="Z18"/>
  <c r="S18"/>
  <c r="AG17"/>
  <c r="Z17"/>
  <c r="S17"/>
  <c r="AG14"/>
  <c r="S13"/>
  <c r="AG12"/>
  <c r="Z12"/>
  <c r="S12"/>
  <c r="X30" l="1"/>
  <c r="Q30"/>
  <c r="AE30"/>
  <c r="Q14"/>
  <c r="R14" s="1"/>
  <c r="X14"/>
  <c r="X40"/>
  <c r="X36"/>
  <c r="X43"/>
  <c r="X44"/>
  <c r="X35"/>
  <c r="X25"/>
  <c r="X13"/>
  <c r="AE11"/>
  <c r="AE38"/>
  <c r="AE29"/>
  <c r="X11"/>
  <c r="X38"/>
  <c r="X29"/>
  <c r="Q43"/>
  <c r="Q44"/>
  <c r="Q35"/>
  <c r="Q36"/>
  <c r="Q26"/>
  <c r="Q40"/>
  <c r="Q23" l="1"/>
  <c r="Q15"/>
  <c r="R15" s="1"/>
  <c r="AE32"/>
  <c r="X32"/>
  <c r="Q32"/>
  <c r="AE31"/>
  <c r="X31"/>
  <c r="Q31"/>
  <c r="AF30"/>
  <c r="AH30" s="1"/>
  <c r="AG30"/>
  <c r="R30"/>
  <c r="T30" s="1"/>
  <c r="S30"/>
  <c r="Y30"/>
  <c r="AA30" s="1"/>
  <c r="Z30"/>
  <c r="AE36"/>
  <c r="Y40"/>
  <c r="AA40" s="1"/>
  <c r="Z40"/>
  <c r="Y14"/>
  <c r="AA14" s="1"/>
  <c r="Z14"/>
  <c r="Y35"/>
  <c r="AA35" s="1"/>
  <c r="Z35"/>
  <c r="Y44"/>
  <c r="AA44" s="1"/>
  <c r="Z44"/>
  <c r="Y43"/>
  <c r="AA43" s="1"/>
  <c r="Z43"/>
  <c r="Y36"/>
  <c r="AA36" s="1"/>
  <c r="Z36"/>
  <c r="Y13"/>
  <c r="AA13" s="1"/>
  <c r="Z13"/>
  <c r="Y25"/>
  <c r="AA25" s="1"/>
  <c r="Z25"/>
  <c r="AF29"/>
  <c r="AH29" s="1"/>
  <c r="AG29"/>
  <c r="AF38"/>
  <c r="AG38"/>
  <c r="AF11"/>
  <c r="AH11" s="1"/>
  <c r="AG11"/>
  <c r="Y29"/>
  <c r="AA29" s="1"/>
  <c r="Z29"/>
  <c r="Y38"/>
  <c r="AA38" s="1"/>
  <c r="Z38"/>
  <c r="Y11"/>
  <c r="AA11" s="1"/>
  <c r="Z11"/>
  <c r="R36"/>
  <c r="T36" s="1"/>
  <c r="S36"/>
  <c r="R35"/>
  <c r="T35" s="1"/>
  <c r="S35"/>
  <c r="R44"/>
  <c r="T44" s="1"/>
  <c r="S44"/>
  <c r="R43"/>
  <c r="T43" s="1"/>
  <c r="S43"/>
  <c r="T15"/>
  <c r="S15"/>
  <c r="Q42"/>
  <c r="Q34"/>
  <c r="R26"/>
  <c r="T26" s="1"/>
  <c r="S26"/>
  <c r="Q41"/>
  <c r="Q33"/>
  <c r="R40"/>
  <c r="T40" s="1"/>
  <c r="S40"/>
  <c r="T14"/>
  <c r="S14"/>
  <c r="AE26"/>
  <c r="AF26"/>
  <c r="AH26" s="1"/>
  <c r="AG26"/>
  <c r="Q10"/>
  <c r="AH38" l="1"/>
  <c r="R10"/>
  <c r="S10"/>
  <c r="AE23"/>
  <c r="AE15"/>
  <c r="R23"/>
  <c r="T23" s="1"/>
  <c r="S23"/>
  <c r="X26"/>
  <c r="R31"/>
  <c r="T31" s="1"/>
  <c r="S31"/>
  <c r="Y31"/>
  <c r="AA31" s="1"/>
  <c r="Z31"/>
  <c r="AF31"/>
  <c r="AH31" s="1"/>
  <c r="AG31"/>
  <c r="R32"/>
  <c r="T32" s="1"/>
  <c r="S32"/>
  <c r="Y32"/>
  <c r="AA32" s="1"/>
  <c r="Z32"/>
  <c r="AF32"/>
  <c r="AH32" s="1"/>
  <c r="AG32"/>
  <c r="AF36"/>
  <c r="AH36" s="1"/>
  <c r="AG36"/>
  <c r="Q21"/>
  <c r="X21"/>
  <c r="AE21"/>
  <c r="R34"/>
  <c r="T34" s="1"/>
  <c r="S34"/>
  <c r="R42"/>
  <c r="T42" s="1"/>
  <c r="S42"/>
  <c r="R33"/>
  <c r="T33" s="1"/>
  <c r="S33"/>
  <c r="R41"/>
  <c r="T41" s="1"/>
  <c r="S41"/>
  <c r="Q11"/>
  <c r="Q38"/>
  <c r="Q29"/>
  <c r="Q22"/>
  <c r="Q28"/>
  <c r="X42"/>
  <c r="X34"/>
  <c r="X33"/>
  <c r="AE42"/>
  <c r="AE34"/>
  <c r="AE41"/>
  <c r="AE33"/>
  <c r="R22"/>
  <c r="T22" s="1"/>
  <c r="S22"/>
  <c r="X10"/>
  <c r="T10" l="1"/>
  <c r="Y10"/>
  <c r="Z10"/>
  <c r="X15"/>
  <c r="AF15"/>
  <c r="AH15" s="1"/>
  <c r="AG15"/>
  <c r="AF23"/>
  <c r="AH23" s="1"/>
  <c r="AG23"/>
  <c r="Y26"/>
  <c r="AA26" s="1"/>
  <c r="Z26"/>
  <c r="AE10"/>
  <c r="AF21"/>
  <c r="AH21" s="1"/>
  <c r="AG21"/>
  <c r="Y21"/>
  <c r="AA21" s="1"/>
  <c r="Z21"/>
  <c r="R21"/>
  <c r="T21" s="1"/>
  <c r="S21"/>
  <c r="R29"/>
  <c r="T29" s="1"/>
  <c r="S29"/>
  <c r="R38"/>
  <c r="S38"/>
  <c r="R11"/>
  <c r="S11"/>
  <c r="X22"/>
  <c r="X28"/>
  <c r="AE22"/>
  <c r="AE28"/>
  <c r="Y33"/>
  <c r="AA33" s="1"/>
  <c r="Z33"/>
  <c r="Y34"/>
  <c r="AA34" s="1"/>
  <c r="Z34"/>
  <c r="Y42"/>
  <c r="AA42" s="1"/>
  <c r="Z42"/>
  <c r="R28"/>
  <c r="S28"/>
  <c r="AF34"/>
  <c r="AH34" s="1"/>
  <c r="AG34"/>
  <c r="AF42"/>
  <c r="AH42" s="1"/>
  <c r="AG42"/>
  <c r="AF33"/>
  <c r="AG33"/>
  <c r="AF41"/>
  <c r="AG41"/>
  <c r="Y22"/>
  <c r="AA22" s="1"/>
  <c r="Z22"/>
  <c r="AF22"/>
  <c r="AH22" s="1"/>
  <c r="AG22"/>
  <c r="T28" l="1"/>
  <c r="Q27"/>
  <c r="J27" s="1"/>
  <c r="T38"/>
  <c r="Q37"/>
  <c r="J37" s="1"/>
  <c r="AF10"/>
  <c r="AG10"/>
  <c r="Y15"/>
  <c r="AA15" s="1"/>
  <c r="Z15"/>
  <c r="X23"/>
  <c r="X41"/>
  <c r="AA10"/>
  <c r="X9"/>
  <c r="K9" s="1"/>
  <c r="AE13"/>
  <c r="AE25"/>
  <c r="T11"/>
  <c r="Q9" s="1"/>
  <c r="J9" s="1"/>
  <c r="AF28"/>
  <c r="AG28"/>
  <c r="Y28"/>
  <c r="AA28" s="1"/>
  <c r="Z28"/>
  <c r="AH41"/>
  <c r="AE37" s="1"/>
  <c r="L37" s="1"/>
  <c r="AH33"/>
  <c r="AH28" l="1"/>
  <c r="AE27"/>
  <c r="L27" s="1"/>
  <c r="AH10"/>
  <c r="AC9"/>
  <c r="AB9"/>
  <c r="Y41"/>
  <c r="AA41" s="1"/>
  <c r="Z41"/>
  <c r="Y23"/>
  <c r="AA23" s="1"/>
  <c r="Z23"/>
  <c r="AF25"/>
  <c r="AH25" s="1"/>
  <c r="AG25"/>
  <c r="AF13"/>
  <c r="AH13" s="1"/>
  <c r="AG13"/>
  <c r="V9"/>
  <c r="U9"/>
  <c r="AE9" l="1"/>
  <c r="L9" s="1"/>
  <c r="Q19"/>
  <c r="AJ9" l="1"/>
  <c r="AI9"/>
  <c r="R19"/>
  <c r="S19"/>
  <c r="X27"/>
  <c r="K27" s="1"/>
  <c r="V37"/>
  <c r="U37"/>
  <c r="AE19"/>
  <c r="X37"/>
  <c r="V27"/>
  <c r="U27"/>
  <c r="X19" l="1"/>
  <c r="K37"/>
  <c r="Y19"/>
  <c r="Z19"/>
  <c r="AF19"/>
  <c r="AG19"/>
  <c r="T19"/>
  <c r="Q16" s="1"/>
  <c r="J16" s="1"/>
  <c r="AC37"/>
  <c r="AB37"/>
  <c r="AJ37"/>
  <c r="AI37"/>
  <c r="AJ27"/>
  <c r="AI27"/>
  <c r="AC27"/>
  <c r="AB27"/>
  <c r="V16" l="1"/>
  <c r="U16"/>
  <c r="AH19"/>
  <c r="AE16" s="1"/>
  <c r="L16" s="1"/>
  <c r="AA19"/>
  <c r="X16"/>
  <c r="K16" s="1"/>
  <c r="Q49" l="1"/>
  <c r="A48" s="1"/>
  <c r="AC16"/>
  <c r="AB16"/>
  <c r="AJ16"/>
  <c r="AI16"/>
  <c r="AE49" s="1"/>
  <c r="E48" s="1"/>
  <c r="X49" l="1"/>
  <c r="D48" s="1"/>
</calcChain>
</file>

<file path=xl/sharedStrings.xml><?xml version="1.0" encoding="utf-8"?>
<sst xmlns="http://schemas.openxmlformats.org/spreadsheetml/2006/main" count="845" uniqueCount="208">
  <si>
    <t>Maintenir en état son poste de travail.</t>
  </si>
  <si>
    <t>C111</t>
  </si>
  <si>
    <t>C112</t>
  </si>
  <si>
    <t>C121</t>
  </si>
  <si>
    <t>C122</t>
  </si>
  <si>
    <t>C123</t>
  </si>
  <si>
    <t>C211</t>
  </si>
  <si>
    <t>C213</t>
  </si>
  <si>
    <t>C221</t>
  </si>
  <si>
    <t>C222</t>
  </si>
  <si>
    <t>C223</t>
  </si>
  <si>
    <t>C224</t>
  </si>
  <si>
    <t>C225</t>
  </si>
  <si>
    <t>C311</t>
  </si>
  <si>
    <t>C312</t>
  </si>
  <si>
    <t>C212</t>
  </si>
  <si>
    <t>C214</t>
  </si>
  <si>
    <t>C361</t>
  </si>
  <si>
    <t>C341</t>
  </si>
  <si>
    <t>C342</t>
  </si>
  <si>
    <t>C321</t>
  </si>
  <si>
    <t>C331</t>
  </si>
  <si>
    <t>C351</t>
  </si>
  <si>
    <t>C352</t>
  </si>
  <si>
    <t>C362</t>
  </si>
  <si>
    <t>Entretien périodique scooter</t>
  </si>
  <si>
    <t>La transmission automatique</t>
  </si>
  <si>
    <t>La transmission Embrayage</t>
  </si>
  <si>
    <t>La transmission secondaire</t>
  </si>
  <si>
    <t xml:space="preserve"> L'allumage (BHT,bougie)</t>
  </si>
  <si>
    <t>Allumage CDI</t>
  </si>
  <si>
    <t>Allumage TCI</t>
  </si>
  <si>
    <t>-</t>
  </si>
  <si>
    <t>+</t>
  </si>
  <si>
    <t>U31</t>
  </si>
  <si>
    <t>U32</t>
  </si>
  <si>
    <t>U33</t>
  </si>
  <si>
    <t>CAPACITÉS ET COMPÉTENCES TERMINALES BAC PRO</t>
  </si>
  <si>
    <t>COMPÉTENCES TERMINALES CAP</t>
  </si>
  <si>
    <t>C3 REALISER</t>
  </si>
  <si>
    <t>Le système de freinage : Les freins à disques</t>
  </si>
  <si>
    <t>Le système de freinage : Les freins à tambours</t>
  </si>
  <si>
    <t>Le système de freinage : La purge des freins</t>
  </si>
  <si>
    <t>ç</t>
  </si>
  <si>
    <r>
      <t>Bilan 2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PFMP</t>
    </r>
  </si>
  <si>
    <t>C
03</t>
  </si>
  <si>
    <t>C
04</t>
  </si>
  <si>
    <t>C
05</t>
  </si>
  <si>
    <t>C
06</t>
  </si>
  <si>
    <t>POSITIONNEMENT</t>
  </si>
  <si>
    <t>- -</t>
  </si>
  <si>
    <t>+ +</t>
  </si>
  <si>
    <t>AIDE AU CALCUL  (ne pas modifier)</t>
  </si>
  <si>
    <t>Trimestre 1</t>
  </si>
  <si>
    <t>Trimestre 2</t>
  </si>
  <si>
    <t>Trimestre 3</t>
  </si>
  <si>
    <t>Note coef</t>
  </si>
  <si>
    <t>NE ?</t>
  </si>
  <si>
    <t>Note filtrée</t>
  </si>
  <si>
    <t>Coef</t>
  </si>
  <si>
    <t>NE moy ?</t>
  </si>
  <si>
    <t>Coef moy</t>
  </si>
  <si>
    <t>Coef.</t>
  </si>
  <si>
    <t>c.</t>
  </si>
  <si>
    <t>BILAN GLOBAL</t>
  </si>
  <si>
    <r>
      <t>+ +</t>
    </r>
    <r>
      <rPr>
        <sz val="6"/>
        <color indexed="8"/>
        <rFont val="Times New Roman"/>
        <family val="1"/>
      </rPr>
      <t> : Compétence totalement maîtrisée</t>
    </r>
  </si>
  <si>
    <r>
      <t>+</t>
    </r>
    <r>
      <rPr>
        <sz val="6"/>
        <color indexed="8"/>
        <rFont val="Times New Roman"/>
        <family val="1"/>
      </rPr>
      <t> : Compétence partiellement maîtrisée</t>
    </r>
  </si>
  <si>
    <r>
      <t>-</t>
    </r>
    <r>
      <rPr>
        <sz val="6"/>
        <color indexed="8"/>
        <rFont val="Times New Roman"/>
        <family val="1"/>
      </rPr>
      <t> : Compétence</t>
    </r>
    <r>
      <rPr>
        <sz val="10.5"/>
        <color indexed="8"/>
        <rFont val="Times New Roman"/>
        <family val="1"/>
      </rPr>
      <t xml:space="preserve"> </t>
    </r>
    <r>
      <rPr>
        <sz val="6"/>
        <color indexed="8"/>
        <rFont val="Times New Roman"/>
        <family val="1"/>
      </rPr>
      <t>insuffisamment maîtrisée</t>
    </r>
  </si>
  <si>
    <r>
      <t>- - :</t>
    </r>
    <r>
      <rPr>
        <sz val="6"/>
        <color indexed="8"/>
        <rFont val="Times New Roman"/>
        <family val="1"/>
      </rPr>
      <t xml:space="preserve"> Compétence</t>
    </r>
    <r>
      <rPr>
        <sz val="10.5"/>
        <color indexed="8"/>
        <rFont val="Times New Roman"/>
        <family val="1"/>
      </rPr>
      <t xml:space="preserve"> </t>
    </r>
    <r>
      <rPr>
        <sz val="6"/>
        <color indexed="8"/>
        <rFont val="Times New Roman"/>
        <family val="1"/>
      </rPr>
      <t>non maîtrisée</t>
    </r>
  </si>
  <si>
    <r>
      <t>NE :</t>
    </r>
    <r>
      <rPr>
        <sz val="6"/>
        <color indexed="8"/>
        <rFont val="Times New Roman"/>
        <family val="1"/>
      </rPr>
      <t xml:space="preserve"> Compétence</t>
    </r>
    <r>
      <rPr>
        <sz val="10.5"/>
        <color indexed="8"/>
        <rFont val="Times New Roman"/>
        <family val="1"/>
      </rPr>
      <t xml:space="preserve"> </t>
    </r>
    <r>
      <rPr>
        <sz val="6"/>
        <color indexed="8"/>
        <rFont val="Times New Roman"/>
        <family val="1"/>
      </rPr>
      <t>non évaluée</t>
    </r>
  </si>
  <si>
    <t>UP2 - REALISATION D'INTERVENTIONS SUR UNVEHICULE (épreuve par C.C.F.)</t>
  </si>
  <si>
    <t>CAP</t>
  </si>
  <si>
    <t>Validation manuel (Taper 1 ou 2)</t>
  </si>
  <si>
    <t>NOM PRENOM</t>
  </si>
  <si>
    <t>C1.1
COLLECTER LES DONNÉES NÉCESSAIRES À SON INTERVENTION</t>
  </si>
  <si>
    <t>Collecter les données d'identification.</t>
  </si>
  <si>
    <t>C1.2
COMMUNIQUER EN INTERNE ET AVEC LES TIERS</t>
  </si>
  <si>
    <t>Rendre compte de son intervention.</t>
  </si>
  <si>
    <t>Utiliser les moyens de communication de l'entreprise.</t>
  </si>
  <si>
    <t>C2 ANALYSER- DECIDER</t>
  </si>
  <si>
    <t>C2.1
PRÉPARER SON INTERVENTION</t>
  </si>
  <si>
    <t>Localiser sur le véhicule les sous-ensembles, les éléments, les fluides.</t>
  </si>
  <si>
    <t>Identifier les étapes de l'intervention.</t>
  </si>
  <si>
    <t>Collecter les pièces, les produits.</t>
  </si>
  <si>
    <t>C2.2
DIAGNOSTIQUER UN DYSFONCTIONNEMENT MÉCANIQUE</t>
  </si>
  <si>
    <t>Constater un dysfonctionnement, une anomalie.</t>
  </si>
  <si>
    <t>Émettre des hypothèses.</t>
  </si>
  <si>
    <t>Choisir les essais, les contrôles et les mesures.</t>
  </si>
  <si>
    <t>Identifier les sous-ensembles, les éléments ou fluides défectueux.</t>
  </si>
  <si>
    <t>Proposer une remise en conformité.</t>
  </si>
  <si>
    <t>C2.3
EFFECTUER LE DIAGNOSTIC D'UN SYSTÈME PILOTÉ</t>
  </si>
  <si>
    <t>C231</t>
  </si>
  <si>
    <t>C232</t>
  </si>
  <si>
    <t>C233</t>
  </si>
  <si>
    <t>C234</t>
  </si>
  <si>
    <t>Constater un dysfonctionnement, une mauvaise utilisation.</t>
  </si>
  <si>
    <t>Analyser le relevé des défauts issu de l'outil d'aide au diagnostic.</t>
  </si>
  <si>
    <t>Rechercher les causes du dysfonctionnement et/ou de l'anomalie.</t>
  </si>
  <si>
    <t>Identifier les sous-ensembles ou éléments défectueux.</t>
  </si>
  <si>
    <t>Choisir, définir les mesures.</t>
  </si>
  <si>
    <t>C235</t>
  </si>
  <si>
    <t>C236</t>
  </si>
  <si>
    <t>Remplacer les sous-ensembles, les éléments, les fluides.</t>
  </si>
  <si>
    <t>Réparer les sous-ensembles, les éléments.</t>
  </si>
  <si>
    <t>Effectuer les mesures.</t>
  </si>
  <si>
    <t>C3.4
RÉGLER, PARAMÉTRER UN SYSTÈME</t>
  </si>
  <si>
    <t>Effectuer les réglages des différents systèmes.</t>
  </si>
  <si>
    <t>Paramétrer les systèmes.</t>
  </si>
  <si>
    <t>C3.5
PRÉPARER LE VÉHICULE</t>
  </si>
  <si>
    <t>Préparer le véhicule pour la restitution.</t>
  </si>
  <si>
    <t xml:space="preserve">Préparer le véhicule pour la livraison. </t>
  </si>
  <si>
    <t>C353</t>
  </si>
  <si>
    <t>C363</t>
  </si>
  <si>
    <t>C3.6
GÉRER LE POSTE DE TRAVAIL</t>
  </si>
  <si>
    <t>Collecter les données techniques et réglementaires.</t>
  </si>
  <si>
    <t>Compléter un ordre de réparation, bon de commande de pièces.</t>
  </si>
  <si>
    <t>Choisir les équipements, les outillages.</t>
  </si>
  <si>
    <r>
      <t>Choisir l</t>
    </r>
    <r>
      <rPr>
        <b/>
        <sz val="10"/>
        <color rgb="FFFF0000"/>
        <rFont val="Arial"/>
        <family val="2"/>
      </rPr>
      <t>e poste de travail</t>
    </r>
    <r>
      <rPr>
        <b/>
        <sz val="10"/>
        <rFont val="Arial"/>
        <family val="2"/>
      </rPr>
      <t>, les équipements, les outillages.</t>
    </r>
  </si>
  <si>
    <r>
      <rPr>
        <b/>
        <sz val="10"/>
        <color rgb="FFFF0000"/>
        <rFont val="Arial"/>
        <family val="2"/>
      </rPr>
      <t>Renseigner</t>
    </r>
    <r>
      <rPr>
        <b/>
        <sz val="10"/>
        <rFont val="Arial"/>
        <family val="2"/>
      </rPr>
      <t xml:space="preserve"> un ordre de réparation, un bon de commande, </t>
    </r>
    <r>
      <rPr>
        <b/>
        <sz val="10"/>
        <color rgb="FFFF0000"/>
        <rFont val="Arial"/>
        <family val="2"/>
      </rPr>
      <t>une estimation, un devis</t>
    </r>
    <r>
      <rPr>
        <b/>
        <sz val="10"/>
        <rFont val="Arial"/>
        <family val="2"/>
      </rPr>
      <t>.</t>
    </r>
  </si>
  <si>
    <t>Comparer les résultats des mesures, contrôles et essais avec les valeurs attendues.</t>
  </si>
  <si>
    <t>Mettre à jour les indicateurs de maintenance.</t>
  </si>
  <si>
    <t xml:space="preserve">C1 S'INFORMER - COMMUNIQUER </t>
  </si>
  <si>
    <t>U2</t>
  </si>
  <si>
    <t>Appliquer les règles en lien avec l'hygiène, la santé, la sécurité et l'environnement.</t>
  </si>
  <si>
    <r>
      <t xml:space="preserve">Maintenir en état </t>
    </r>
    <r>
      <rPr>
        <b/>
        <sz val="10"/>
        <color rgb="FFFF0000"/>
        <rFont val="Arial"/>
        <family val="2"/>
      </rPr>
      <t>le</t>
    </r>
    <r>
      <rPr>
        <b/>
        <sz val="10"/>
        <rFont val="Arial"/>
        <family val="2"/>
      </rPr>
      <t xml:space="preserve"> poste de travail.</t>
    </r>
  </si>
  <si>
    <r>
      <t xml:space="preserve">Organiser </t>
    </r>
    <r>
      <rPr>
        <b/>
        <sz val="10"/>
        <color rgb="FFFF0000"/>
        <rFont val="Arial"/>
        <family val="2"/>
      </rPr>
      <t>le</t>
    </r>
    <r>
      <rPr>
        <b/>
        <sz val="10"/>
        <rFont val="Arial"/>
        <family val="2"/>
      </rPr>
      <t xml:space="preserve"> poste de travail.</t>
    </r>
  </si>
  <si>
    <t>Effectuer les contrôles, les essais.</t>
  </si>
  <si>
    <t>Organiser son poste de travail.</t>
  </si>
  <si>
    <t>2ème trimestre</t>
  </si>
  <si>
    <t>Bilan établissement EP1 - EP2</t>
  </si>
  <si>
    <t>Préparer le véhicule pour l'intervention.</t>
  </si>
  <si>
    <t>C3.1 REMETTRE EN CONFORMITE LES SYSTEMES, LES SOUS-ENSEMBLES, LES ÉLÉMENTS</t>
  </si>
  <si>
    <t>C3.2 EFFECTUER LES MESURES SUR VÉHICULE</t>
  </si>
  <si>
    <t>C3.3 EFFECTUER LES CONTRÔLES, LES ESSAIS</t>
  </si>
  <si>
    <t>BAC PRO</t>
  </si>
  <si>
    <t>Compétences détaillées épreuves BCP.</t>
  </si>
  <si>
    <t xml:space="preserve">Compétences détaillées épreuve UP2 CAP EP2 (orale) </t>
  </si>
  <si>
    <t>Compétences détaillées épreuve UP1 CAP EP1  (4h)</t>
  </si>
  <si>
    <t>UP1 - PREPARATION D'UNE INTERVENTION DE MAINTENANCE (épreuve par C.C.F.)</t>
  </si>
  <si>
    <t>U2 - Analyse préparatoire à une intervention (épreuve écrite ponctuelle)</t>
  </si>
  <si>
    <t>U31 - Réalisation d'interventions sur véhicule (épreuve par C.C.F.)</t>
  </si>
  <si>
    <t>U32 - Diagnostic sur système mécanique (épreuve par C.C.F.)</t>
  </si>
  <si>
    <t>U33 - Diagnostic d'un système piloté (épreuve par C.C.F.)</t>
  </si>
  <si>
    <t>Choisir le poste de travail, les équipements, les outillages.</t>
  </si>
  <si>
    <t>Organiser le poste de travail.</t>
  </si>
  <si>
    <t>Maintenir en état le poste de travail.</t>
  </si>
  <si>
    <t>Renseigner un ordre de réparation, un bon de commande, une estimation, un devis.</t>
  </si>
  <si>
    <t>Année scolaire
2014 - 2015</t>
  </si>
  <si>
    <t xml:space="preserve">Nom et prénom de l'élève : </t>
  </si>
  <si>
    <r>
      <t xml:space="preserve">Progression des compétences détaillées CAP et BCP de
</t>
    </r>
    <r>
      <rPr>
        <b/>
        <sz val="10"/>
        <rFont val="Arial"/>
        <family val="2"/>
      </rPr>
      <t xml:space="preserve">
</t>
    </r>
    <r>
      <rPr>
        <b/>
        <sz val="16"/>
        <rFont val="Arial"/>
        <family val="2"/>
      </rPr>
      <t xml:space="preserve">
X  </t>
    </r>
    <r>
      <rPr>
        <b/>
        <sz val="16"/>
        <color rgb="FF00B050"/>
        <rFont val="Arial"/>
        <family val="2"/>
      </rPr>
      <t>Acquis</t>
    </r>
    <r>
      <rPr>
        <b/>
        <sz val="16"/>
        <rFont val="Arial"/>
        <family val="2"/>
      </rPr>
      <t xml:space="preserve">: Taper 1  
X  </t>
    </r>
    <r>
      <rPr>
        <b/>
        <sz val="16"/>
        <color rgb="FFFF0000"/>
        <rFont val="Arial"/>
        <family val="2"/>
      </rPr>
      <t>Non acquis</t>
    </r>
    <r>
      <rPr>
        <b/>
        <sz val="16"/>
        <rFont val="Arial"/>
        <family val="2"/>
      </rPr>
      <t>: Taper 0</t>
    </r>
  </si>
  <si>
    <t>OR informatique</t>
  </si>
  <si>
    <r>
      <t>1</t>
    </r>
    <r>
      <rPr>
        <b/>
        <vertAlign val="superscript"/>
        <sz val="11"/>
        <rFont val="Arial"/>
        <family val="2"/>
      </rPr>
      <t>er</t>
    </r>
    <r>
      <rPr>
        <b/>
        <sz val="11"/>
        <rFont val="Arial"/>
        <family val="2"/>
      </rPr>
      <t xml:space="preserve"> Trimestre</t>
    </r>
  </si>
  <si>
    <t>3ème trimestre</t>
  </si>
  <si>
    <t>Taper X pour saisir toute la colonne -&gt; comme ACQUIS
Puis modifier les cases non acquises</t>
  </si>
  <si>
    <t>Organisation de l'intervention TP01a</t>
  </si>
  <si>
    <t>Organisation de l'intervention TP01b</t>
  </si>
  <si>
    <t>Organisation de l'intervention TP01c</t>
  </si>
  <si>
    <t>C
01a</t>
  </si>
  <si>
    <t>C
02b</t>
  </si>
  <si>
    <t>Contrat C01a Dépose moteur scooter</t>
  </si>
  <si>
    <t>Contrat C01b Dépose moteur moto</t>
  </si>
  <si>
    <t>C
01b</t>
  </si>
  <si>
    <t>C 01a</t>
  </si>
  <si>
    <t>C 01b</t>
  </si>
  <si>
    <t>TP2</t>
  </si>
  <si>
    <t>Prise en charge du véhicule</t>
  </si>
  <si>
    <t>TD 3</t>
  </si>
  <si>
    <t>TP3a</t>
  </si>
  <si>
    <t>TP3b</t>
  </si>
  <si>
    <t>Entretien périodique Moto</t>
  </si>
  <si>
    <t>Contrat C02a Entretien scooter</t>
  </si>
  <si>
    <t>Contrat C02b Entretien moto</t>
  </si>
  <si>
    <t>TP4a</t>
  </si>
  <si>
    <t>TP4b</t>
  </si>
  <si>
    <t>TP4c</t>
  </si>
  <si>
    <t>Dépose démarreur</t>
  </si>
  <si>
    <t>Dépose contrôle batterie</t>
  </si>
  <si>
    <t>Dépose relais démarreur</t>
  </si>
  <si>
    <t>TP5a</t>
  </si>
  <si>
    <t>TP5b</t>
  </si>
  <si>
    <t>TP5c</t>
  </si>
  <si>
    <t>Le système de freinage : Dépose étrier</t>
  </si>
  <si>
    <t>Contrat C03 système de freinage</t>
  </si>
  <si>
    <t>TP6a</t>
  </si>
  <si>
    <t>TP6b</t>
  </si>
  <si>
    <t>TP6c</t>
  </si>
  <si>
    <t>C02a</t>
  </si>
  <si>
    <t>C02b</t>
  </si>
  <si>
    <t>C
02a</t>
  </si>
  <si>
    <t>TP01a</t>
  </si>
  <si>
    <t>TP01b</t>
  </si>
  <si>
    <t>TP01c</t>
  </si>
  <si>
    <t>TD 5</t>
  </si>
  <si>
    <t>C03</t>
  </si>
  <si>
    <t>TP7a</t>
  </si>
  <si>
    <t>TP7b</t>
  </si>
  <si>
    <t>TP7c</t>
  </si>
  <si>
    <t>Contrat C05 système d’allumage.</t>
  </si>
  <si>
    <t>Contrat C04 Système de transmission</t>
  </si>
  <si>
    <t>C04</t>
  </si>
  <si>
    <t>C05</t>
  </si>
  <si>
    <r>
      <t>Bilan 1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PFMP</t>
    </r>
  </si>
  <si>
    <t>SECONDE  Bac Pro MV Motocycles</t>
  </si>
  <si>
    <t>Classe : 2 MV MC</t>
  </si>
  <si>
    <t>Classe : T MV MC</t>
  </si>
  <si>
    <t>Classe : 1 MV MC</t>
  </si>
  <si>
    <t>BILAN TRIMESTRIEL DE PERFORMANCE DES COMPETENCES PROFESSIONNELLES
CAP MV MOTOCYCLES</t>
  </si>
  <si>
    <t>BILAN TRIMESTRIEL DE PERFORMANCE DES COMPETENCES PROFESSIONNELLES
BAC PRO MV MOTOCYCLES</t>
  </si>
</sst>
</file>

<file path=xl/styles.xml><?xml version="1.0" encoding="utf-8"?>
<styleSheet xmlns="http://schemas.openxmlformats.org/spreadsheetml/2006/main">
  <numFmts count="1">
    <numFmt numFmtId="164" formatCode="0.0"/>
  </numFmts>
  <fonts count="5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indexed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i/>
      <sz val="11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10"/>
      <name val="Times New Roman"/>
      <family val="1"/>
    </font>
    <font>
      <b/>
      <sz val="16"/>
      <name val="Arial"/>
      <family val="2"/>
    </font>
    <font>
      <sz val="10"/>
      <name val="Wingdings"/>
      <charset val="2"/>
    </font>
    <font>
      <b/>
      <sz val="14"/>
      <color indexed="10"/>
      <name val="Arial"/>
      <family val="2"/>
    </font>
    <font>
      <sz val="8.5"/>
      <name val="Arial"/>
      <family val="2"/>
    </font>
    <font>
      <b/>
      <sz val="10"/>
      <color indexed="8"/>
      <name val="Arial"/>
      <family val="2"/>
    </font>
    <font>
      <b/>
      <sz val="12"/>
      <name val="Wingdings"/>
      <charset val="2"/>
    </font>
    <font>
      <b/>
      <sz val="12"/>
      <name val="Times New Roman"/>
      <family val="1"/>
    </font>
    <font>
      <b/>
      <vertAlign val="superscript"/>
      <sz val="12"/>
      <name val="Times New Roman"/>
      <family val="1"/>
    </font>
    <font>
      <b/>
      <sz val="8.5"/>
      <name val="Arial"/>
      <family val="2"/>
    </font>
    <font>
      <b/>
      <sz val="24"/>
      <name val="Arial"/>
      <family val="2"/>
    </font>
    <font>
      <b/>
      <sz val="12"/>
      <color rgb="FFFF0000"/>
      <name val="Arial"/>
      <family val="2"/>
    </font>
    <font>
      <b/>
      <sz val="16"/>
      <color rgb="FF00B050"/>
      <name val="Arial"/>
      <family val="2"/>
    </font>
    <font>
      <b/>
      <sz val="16"/>
      <color rgb="FFFF0000"/>
      <name val="Arial"/>
      <family val="2"/>
    </font>
    <font>
      <b/>
      <sz val="8"/>
      <color indexed="10"/>
      <name val="Arial"/>
      <family val="2"/>
    </font>
    <font>
      <b/>
      <sz val="26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</font>
    <font>
      <b/>
      <i/>
      <sz val="24"/>
      <name val="Times New Roman"/>
      <family val="1"/>
    </font>
    <font>
      <b/>
      <sz val="9"/>
      <name val="Times New Roman"/>
      <family val="1"/>
    </font>
    <font>
      <b/>
      <u/>
      <sz val="10"/>
      <name val="Times New Roman"/>
      <family val="1"/>
    </font>
    <font>
      <b/>
      <sz val="8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i/>
      <sz val="8"/>
      <name val="Times New Roman"/>
      <family val="1"/>
    </font>
    <font>
      <sz val="8"/>
      <name val="Times New Roman"/>
      <family val="1"/>
    </font>
    <font>
      <b/>
      <i/>
      <sz val="22"/>
      <name val="Times New Roman"/>
      <family val="1"/>
    </font>
    <font>
      <b/>
      <sz val="6"/>
      <color indexed="8"/>
      <name val="Times New Roman"/>
      <family val="1"/>
    </font>
    <font>
      <sz val="6"/>
      <color indexed="8"/>
      <name val="Times New Roman"/>
      <family val="1"/>
    </font>
    <font>
      <i/>
      <sz val="10"/>
      <color theme="1"/>
      <name val="Times New Roman"/>
      <family val="1"/>
    </font>
    <font>
      <b/>
      <sz val="28"/>
      <color theme="1"/>
      <name val="Times New Roman"/>
      <family val="1"/>
    </font>
    <font>
      <b/>
      <sz val="28"/>
      <name val="Times New Roman"/>
      <family val="1"/>
    </font>
    <font>
      <sz val="10.5"/>
      <color indexed="8"/>
      <name val="Times New Roman"/>
      <family val="1"/>
    </font>
    <font>
      <u/>
      <sz val="8"/>
      <name val="Times New Roman"/>
      <family val="1"/>
    </font>
    <font>
      <b/>
      <sz val="20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b/>
      <sz val="12"/>
      <color theme="1"/>
      <name val="Times New Roman"/>
      <family val="1"/>
    </font>
    <font>
      <b/>
      <sz val="12"/>
      <color theme="1"/>
      <name val="Wingdings"/>
      <charset val="2"/>
    </font>
    <font>
      <b/>
      <sz val="9"/>
      <color indexed="10"/>
      <name val="Arial"/>
      <family val="2"/>
    </font>
    <font>
      <i/>
      <sz val="11"/>
      <name val="Arial"/>
      <family val="2"/>
    </font>
    <font>
      <b/>
      <vertAlign val="superscript"/>
      <sz val="1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patternFill patternType="solid">
        <fgColor rgb="FFCCFFFF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FF9900"/>
        <bgColor indexed="64"/>
      </patternFill>
    </fill>
    <fill>
      <gradientFill type="path" left="0.5" right="0.5" top="0.5" bottom="0.5">
        <stop position="0">
          <color theme="0"/>
        </stop>
        <stop position="1">
          <color rgb="FFFF5757"/>
        </stop>
      </gradient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9900"/>
        <bgColor auto="1"/>
      </patternFill>
    </fill>
    <fill>
      <patternFill patternType="solid">
        <fgColor rgb="FFFDD2D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99FF99"/>
        <bgColor indexed="64"/>
      </patternFill>
    </fill>
    <fill>
      <gradientFill type="path" left="0.5" right="0.5" top="0.5" bottom="0.5">
        <stop position="0">
          <color rgb="FF01D552"/>
        </stop>
        <stop position="1">
          <color rgb="FFFFFF00"/>
        </stop>
      </gradientFill>
    </fill>
    <fill>
      <patternFill patternType="solid">
        <fgColor rgb="FFCCFFFF"/>
        <bgColor rgb="FF000000"/>
      </patternFill>
    </fill>
    <fill>
      <patternFill patternType="solid">
        <fgColor rgb="FFFF66CC"/>
        <bgColor indexed="64"/>
      </patternFill>
    </fill>
    <fill>
      <patternFill patternType="solid">
        <fgColor rgb="FFFFFF66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/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/>
      <diagonal/>
    </border>
    <border>
      <left style="thick">
        <color rgb="FFFF0000"/>
      </left>
      <right style="thick">
        <color rgb="FFFF0000"/>
      </right>
      <top/>
      <bottom/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medium">
        <color indexed="64"/>
      </bottom>
      <diagonal/>
    </border>
    <border>
      <left/>
      <right style="thick">
        <color rgb="FFFF0000"/>
      </right>
      <top/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/>
      <diagonal/>
    </border>
    <border>
      <left/>
      <right style="thick">
        <color rgb="FFFF0000"/>
      </right>
      <top style="medium">
        <color indexed="64"/>
      </top>
      <bottom style="medium">
        <color indexed="64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/>
      <diagonal/>
    </border>
    <border>
      <left style="thick">
        <color rgb="FFFF0000"/>
      </left>
      <right style="thin">
        <color indexed="64"/>
      </right>
      <top/>
      <bottom/>
      <diagonal/>
    </border>
    <border>
      <left style="thick">
        <color rgb="FFFF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n">
        <color indexed="64"/>
      </right>
      <top/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75">
    <xf numFmtId="0" fontId="0" fillId="0" borderId="0" xfId="0"/>
    <xf numFmtId="0" fontId="1" fillId="0" borderId="0" xfId="1"/>
    <xf numFmtId="0" fontId="1" fillId="0" borderId="0" xfId="1" applyBorder="1"/>
    <xf numFmtId="0" fontId="1" fillId="0" borderId="0" xfId="1" applyFill="1"/>
    <xf numFmtId="0" fontId="1" fillId="0" borderId="0" xfId="1" applyFont="1"/>
    <xf numFmtId="0" fontId="2" fillId="0" borderId="1" xfId="1" applyFont="1" applyFill="1" applyBorder="1" applyAlignment="1">
      <alignment horizontal="center" vertical="center" wrapText="1"/>
    </xf>
    <xf numFmtId="0" fontId="1" fillId="0" borderId="0" xfId="1" applyFont="1" applyBorder="1" applyAlignment="1">
      <alignment vertical="center" wrapText="1"/>
    </xf>
    <xf numFmtId="0" fontId="1" fillId="0" borderId="0" xfId="1" applyFont="1" applyBorder="1" applyAlignment="1">
      <alignment horizontal="center" vertical="center"/>
    </xf>
    <xf numFmtId="0" fontId="2" fillId="0" borderId="44" xfId="1" applyFont="1" applyFill="1" applyBorder="1" applyAlignment="1">
      <alignment horizontal="center" vertical="center" wrapText="1"/>
    </xf>
    <xf numFmtId="0" fontId="15" fillId="0" borderId="37" xfId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2" fillId="0" borderId="3" xfId="1" applyFont="1" applyFill="1" applyBorder="1" applyAlignment="1">
      <alignment vertical="center" wrapText="1"/>
    </xf>
    <xf numFmtId="0" fontId="6" fillId="0" borderId="37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9" fillId="0" borderId="1" xfId="1" applyFont="1" applyFill="1" applyBorder="1" applyAlignment="1">
      <alignment horizontal="center" vertical="center" wrapText="1"/>
    </xf>
    <xf numFmtId="0" fontId="2" fillId="0" borderId="30" xfId="1" applyFont="1" applyFill="1" applyBorder="1" applyAlignment="1">
      <alignment horizontal="center" vertical="center" wrapText="1"/>
    </xf>
    <xf numFmtId="0" fontId="9" fillId="0" borderId="30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vertical="center" wrapText="1"/>
    </xf>
    <xf numFmtId="0" fontId="16" fillId="0" borderId="0" xfId="1" applyFont="1" applyFill="1" applyBorder="1" applyAlignment="1">
      <alignment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2" fillId="0" borderId="27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Alignment="1"/>
    <xf numFmtId="0" fontId="1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/>
    <xf numFmtId="0" fontId="6" fillId="0" borderId="0" xfId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19" fillId="0" borderId="28" xfId="1" applyFont="1" applyFill="1" applyBorder="1" applyAlignment="1">
      <alignment vertical="center" wrapText="1"/>
    </xf>
    <xf numFmtId="0" fontId="10" fillId="0" borderId="25" xfId="1" applyNumberFormat="1" applyFont="1" applyFill="1" applyBorder="1" applyAlignment="1">
      <alignment horizontal="center" vertical="center"/>
    </xf>
    <xf numFmtId="0" fontId="10" fillId="0" borderId="1" xfId="1" applyNumberFormat="1" applyFont="1" applyFill="1" applyBorder="1" applyAlignment="1" applyProtection="1">
      <alignment horizontal="center" vertical="center" wrapText="1"/>
    </xf>
    <xf numFmtId="0" fontId="10" fillId="0" borderId="1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/>
    <xf numFmtId="0" fontId="2" fillId="0" borderId="49" xfId="1" applyFont="1" applyFill="1" applyBorder="1" applyAlignment="1">
      <alignment horizontal="left" vertical="center" wrapText="1"/>
    </xf>
    <xf numFmtId="0" fontId="2" fillId="0" borderId="28" xfId="1" applyFont="1" applyFill="1" applyBorder="1" applyAlignment="1">
      <alignment horizontal="left" vertical="center" wrapText="1"/>
    </xf>
    <xf numFmtId="0" fontId="2" fillId="8" borderId="30" xfId="1" applyFont="1" applyFill="1" applyBorder="1" applyAlignment="1" applyProtection="1">
      <alignment horizontal="center" textRotation="90" wrapText="1"/>
    </xf>
    <xf numFmtId="0" fontId="2" fillId="8" borderId="48" xfId="1" applyFont="1" applyFill="1" applyBorder="1" applyAlignment="1" applyProtection="1">
      <alignment horizontal="center" textRotation="90" wrapText="1"/>
    </xf>
    <xf numFmtId="0" fontId="23" fillId="8" borderId="30" xfId="1" applyFont="1" applyFill="1" applyBorder="1" applyAlignment="1" applyProtection="1">
      <alignment horizontal="center" textRotation="90" wrapText="1"/>
    </xf>
    <xf numFmtId="0" fontId="23" fillId="8" borderId="19" xfId="1" applyFont="1" applyFill="1" applyBorder="1" applyAlignment="1" applyProtection="1">
      <alignment horizontal="center" vertical="center" textRotation="90" wrapText="1"/>
    </xf>
    <xf numFmtId="0" fontId="23" fillId="8" borderId="1" xfId="1" applyFont="1" applyFill="1" applyBorder="1" applyAlignment="1" applyProtection="1">
      <alignment horizontal="center" vertical="center" textRotation="90" wrapText="1"/>
    </xf>
    <xf numFmtId="0" fontId="23" fillId="8" borderId="25" xfId="1" applyFont="1" applyFill="1" applyBorder="1" applyAlignment="1" applyProtection="1">
      <alignment horizontal="center" vertical="center" textRotation="90" wrapText="1"/>
    </xf>
    <xf numFmtId="0" fontId="30" fillId="0" borderId="0" xfId="1" applyFont="1" applyFill="1" applyBorder="1" applyAlignment="1">
      <alignment vertical="center" wrapText="1"/>
    </xf>
    <xf numFmtId="0" fontId="1" fillId="0" borderId="0" xfId="1" applyFont="1" applyAlignment="1">
      <alignment horizontal="center" vertical="center"/>
    </xf>
    <xf numFmtId="49" fontId="31" fillId="9" borderId="1" xfId="1" applyNumberFormat="1" applyFont="1" applyFill="1" applyBorder="1" applyAlignment="1">
      <alignment horizontal="center" vertical="center" wrapText="1"/>
    </xf>
    <xf numFmtId="0" fontId="14" fillId="9" borderId="1" xfId="1" applyFont="1" applyFill="1" applyBorder="1" applyAlignment="1">
      <alignment horizontal="center" vertical="center" wrapText="1"/>
    </xf>
    <xf numFmtId="0" fontId="14" fillId="9" borderId="1" xfId="1" applyFont="1" applyFill="1" applyBorder="1" applyAlignment="1">
      <alignment horizontal="center" vertical="center"/>
    </xf>
    <xf numFmtId="0" fontId="15" fillId="0" borderId="3" xfId="1" applyFont="1" applyBorder="1" applyAlignment="1">
      <alignment vertical="center" wrapText="1"/>
    </xf>
    <xf numFmtId="0" fontId="15" fillId="0" borderId="0" xfId="1" applyFont="1" applyBorder="1" applyAlignment="1">
      <alignment horizontal="center" vertical="center" wrapText="1"/>
    </xf>
    <xf numFmtId="0" fontId="2" fillId="10" borderId="0" xfId="1" applyFont="1" applyFill="1" applyAlignment="1">
      <alignment horizontal="center" vertical="center" wrapText="1"/>
    </xf>
    <xf numFmtId="0" fontId="2" fillId="10" borderId="0" xfId="1" applyFont="1" applyFill="1" applyAlignment="1">
      <alignment horizontal="center" vertical="center"/>
    </xf>
    <xf numFmtId="0" fontId="1" fillId="10" borderId="0" xfId="1" applyFont="1" applyFill="1" applyAlignment="1">
      <alignment horizontal="center" vertical="center"/>
    </xf>
    <xf numFmtId="0" fontId="1" fillId="10" borderId="0" xfId="1" applyNumberFormat="1" applyFont="1" applyFill="1" applyAlignment="1">
      <alignment horizontal="center" vertical="center"/>
    </xf>
    <xf numFmtId="0" fontId="2" fillId="0" borderId="0" xfId="1" applyFont="1" applyFill="1" applyBorder="1" applyAlignment="1">
      <alignment wrapText="1"/>
    </xf>
    <xf numFmtId="0" fontId="1" fillId="0" borderId="0" xfId="1" applyFont="1" applyFill="1" applyAlignment="1">
      <alignment horizontal="center" vertical="center"/>
    </xf>
    <xf numFmtId="0" fontId="15" fillId="0" borderId="0" xfId="1" applyFont="1" applyBorder="1" applyAlignment="1">
      <alignment horizontal="center" wrapText="1"/>
    </xf>
    <xf numFmtId="0" fontId="1" fillId="0" borderId="0" xfId="1" applyNumberFormat="1" applyFont="1" applyFill="1" applyAlignment="1">
      <alignment horizontal="center" vertical="center"/>
    </xf>
    <xf numFmtId="0" fontId="1" fillId="0" borderId="0" xfId="1" applyFont="1" applyBorder="1"/>
    <xf numFmtId="0" fontId="1" fillId="0" borderId="0" xfId="1" applyBorder="1" applyAlignment="1">
      <alignment vertical="center" wrapText="1"/>
    </xf>
    <xf numFmtId="0" fontId="1" fillId="0" borderId="0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38" fillId="0" borderId="0" xfId="1" applyFont="1" applyBorder="1" applyAlignment="1">
      <alignment vertical="top" wrapText="1"/>
    </xf>
    <xf numFmtId="0" fontId="47" fillId="0" borderId="0" xfId="1" applyFont="1" applyFill="1" applyBorder="1" applyAlignment="1">
      <alignment horizontal="center" wrapText="1"/>
    </xf>
    <xf numFmtId="0" fontId="47" fillId="0" borderId="0" xfId="1" applyFont="1" applyFill="1" applyBorder="1" applyAlignment="1">
      <alignment horizontal="center"/>
    </xf>
    <xf numFmtId="0" fontId="35" fillId="0" borderId="0" xfId="1" applyFont="1" applyBorder="1" applyAlignment="1">
      <alignment horizontal="center" vertical="center" wrapText="1"/>
    </xf>
    <xf numFmtId="0" fontId="35" fillId="0" borderId="0" xfId="1" applyFont="1" applyFill="1" applyBorder="1" applyAlignment="1">
      <alignment horizontal="center" vertical="center" wrapText="1"/>
    </xf>
    <xf numFmtId="164" fontId="28" fillId="0" borderId="0" xfId="1" applyNumberFormat="1" applyFont="1" applyBorder="1" applyAlignment="1">
      <alignment horizontal="center" vertical="center" wrapText="1"/>
    </xf>
    <xf numFmtId="164" fontId="12" fillId="0" borderId="0" xfId="1" applyNumberFormat="1" applyFont="1" applyBorder="1" applyAlignment="1">
      <alignment horizontal="center" vertical="center" wrapText="1"/>
    </xf>
    <xf numFmtId="0" fontId="47" fillId="0" borderId="0" xfId="1" applyFont="1" applyFill="1" applyBorder="1" applyAlignment="1">
      <alignment horizontal="center" vertical="top" wrapText="1"/>
    </xf>
    <xf numFmtId="0" fontId="47" fillId="0" borderId="0" xfId="1" applyFont="1" applyFill="1" applyBorder="1" applyAlignment="1">
      <alignment vertical="top" wrapText="1"/>
    </xf>
    <xf numFmtId="0" fontId="39" fillId="0" borderId="0" xfId="1" applyFont="1" applyFill="1" applyBorder="1" applyAlignment="1">
      <alignment horizontal="center" vertical="top"/>
    </xf>
    <xf numFmtId="0" fontId="39" fillId="0" borderId="0" xfId="1" applyFont="1" applyBorder="1" applyAlignment="1">
      <alignment horizontal="right" vertical="top" wrapText="1"/>
    </xf>
    <xf numFmtId="0" fontId="39" fillId="0" borderId="0" xfId="1" applyFont="1" applyFill="1" applyBorder="1" applyAlignment="1">
      <alignment horizontal="right" vertical="top" wrapText="1"/>
    </xf>
    <xf numFmtId="0" fontId="39" fillId="0" borderId="0" xfId="1" applyFont="1" applyFill="1" applyBorder="1" applyAlignment="1">
      <alignment vertical="top" wrapText="1"/>
    </xf>
    <xf numFmtId="0" fontId="39" fillId="0" borderId="0" xfId="1" applyFont="1" applyFill="1" applyBorder="1" applyAlignment="1">
      <alignment horizontal="center" vertical="top" wrapText="1"/>
    </xf>
    <xf numFmtId="0" fontId="39" fillId="0" borderId="0" xfId="1" applyFont="1" applyBorder="1" applyAlignment="1">
      <alignment vertical="top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horizontal="center" vertical="center" wrapText="1"/>
    </xf>
    <xf numFmtId="0" fontId="39" fillId="0" borderId="0" xfId="1" applyFont="1" applyFill="1"/>
    <xf numFmtId="0" fontId="39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48" fillId="0" borderId="0" xfId="1" applyFont="1"/>
    <xf numFmtId="0" fontId="1" fillId="10" borderId="0" xfId="1" applyNumberFormat="1" applyFont="1" applyFill="1" applyAlignment="1">
      <alignment horizontal="center" vertical="center" wrapText="1"/>
    </xf>
    <xf numFmtId="0" fontId="30" fillId="0" borderId="0" xfId="1" applyFont="1" applyFill="1" applyBorder="1" applyAlignment="1">
      <alignment horizontal="center" vertical="center" wrapText="1"/>
    </xf>
    <xf numFmtId="49" fontId="37" fillId="0" borderId="4" xfId="1" applyNumberFormat="1" applyFont="1" applyFill="1" applyBorder="1" applyAlignment="1" applyProtection="1">
      <alignment horizontal="center" vertical="center" wrapText="1"/>
    </xf>
    <xf numFmtId="0" fontId="43" fillId="0" borderId="9" xfId="1" applyFont="1" applyFill="1" applyBorder="1" applyAlignment="1" applyProtection="1">
      <alignment horizontal="center" vertical="center" wrapText="1"/>
    </xf>
    <xf numFmtId="0" fontId="31" fillId="12" borderId="1" xfId="0" applyFont="1" applyFill="1" applyBorder="1" applyAlignment="1" applyProtection="1">
      <alignment horizontal="center" vertical="center" wrapText="1"/>
    </xf>
    <xf numFmtId="0" fontId="9" fillId="0" borderId="19" xfId="1" applyFont="1" applyFill="1" applyBorder="1" applyAlignment="1">
      <alignment horizontal="center" vertical="center" wrapText="1"/>
    </xf>
    <xf numFmtId="0" fontId="9" fillId="0" borderId="35" xfId="1" applyFont="1" applyFill="1" applyBorder="1" applyAlignment="1">
      <alignment vertical="center" wrapText="1"/>
    </xf>
    <xf numFmtId="0" fontId="9" fillId="0" borderId="19" xfId="1" applyFont="1" applyFill="1" applyBorder="1" applyAlignment="1">
      <alignment vertical="center" wrapText="1"/>
    </xf>
    <xf numFmtId="0" fontId="1" fillId="10" borderId="0" xfId="1" applyNumberFormat="1" applyFont="1" applyFill="1" applyAlignment="1">
      <alignment horizontal="center" vertical="center" wrapText="1"/>
    </xf>
    <xf numFmtId="0" fontId="3" fillId="10" borderId="0" xfId="1" applyNumberFormat="1" applyFont="1" applyFill="1" applyAlignment="1">
      <alignment horizontal="center" vertical="center" wrapText="1"/>
    </xf>
    <xf numFmtId="0" fontId="9" fillId="7" borderId="30" xfId="1" applyFont="1" applyFill="1" applyBorder="1" applyAlignment="1">
      <alignment horizontal="center" vertical="center" wrapText="1"/>
    </xf>
    <xf numFmtId="0" fontId="23" fillId="8" borderId="21" xfId="1" applyFont="1" applyFill="1" applyBorder="1" applyAlignment="1" applyProtection="1">
      <alignment horizontal="center" vertical="center" textRotation="90" wrapText="1"/>
    </xf>
    <xf numFmtId="49" fontId="1" fillId="0" borderId="30" xfId="1" applyNumberFormat="1" applyFont="1" applyFill="1" applyBorder="1" applyAlignment="1" applyProtection="1">
      <alignment horizontal="center" textRotation="90" wrapText="1"/>
    </xf>
    <xf numFmtId="49" fontId="1" fillId="0" borderId="48" xfId="1" applyNumberFormat="1" applyFont="1" applyBorder="1" applyAlignment="1" applyProtection="1">
      <alignment horizontal="center" textRotation="90"/>
    </xf>
    <xf numFmtId="49" fontId="5" fillId="0" borderId="1" xfId="1" applyNumberFormat="1" applyFont="1" applyFill="1" applyBorder="1" applyAlignment="1" applyProtection="1">
      <alignment horizontal="center" vertical="center" textRotation="90" wrapText="1"/>
    </xf>
    <xf numFmtId="49" fontId="5" fillId="0" borderId="19" xfId="1" applyNumberFormat="1" applyFont="1" applyFill="1" applyBorder="1" applyAlignment="1" applyProtection="1">
      <alignment horizontal="center" vertical="center" textRotation="90" wrapText="1"/>
    </xf>
    <xf numFmtId="49" fontId="18" fillId="0" borderId="1" xfId="1" applyNumberFormat="1" applyFont="1" applyFill="1" applyBorder="1" applyAlignment="1" applyProtection="1">
      <alignment horizontal="center" vertical="center" textRotation="90" wrapText="1"/>
    </xf>
    <xf numFmtId="49" fontId="1" fillId="0" borderId="0" xfId="1" applyNumberFormat="1" applyFont="1" applyFill="1"/>
    <xf numFmtId="49" fontId="1" fillId="0" borderId="29" xfId="1" applyNumberFormat="1" applyFont="1" applyFill="1" applyBorder="1" applyAlignment="1" applyProtection="1">
      <alignment horizontal="center" textRotation="90" wrapText="1"/>
    </xf>
    <xf numFmtId="49" fontId="18" fillId="0" borderId="25" xfId="1" applyNumberFormat="1" applyFont="1" applyFill="1" applyBorder="1" applyAlignment="1" applyProtection="1">
      <alignment horizontal="center" vertical="center" textRotation="90" wrapText="1"/>
    </xf>
    <xf numFmtId="49" fontId="1" fillId="0" borderId="2" xfId="1" applyNumberFormat="1" applyFont="1" applyFill="1" applyBorder="1" applyAlignment="1" applyProtection="1">
      <alignment horizontal="center" textRotation="90" wrapText="1"/>
    </xf>
    <xf numFmtId="49" fontId="1" fillId="2" borderId="30" xfId="1" applyNumberFormat="1" applyFont="1" applyFill="1" applyBorder="1" applyAlignment="1" applyProtection="1">
      <alignment horizontal="center" textRotation="90" wrapText="1"/>
    </xf>
    <xf numFmtId="49" fontId="1" fillId="2" borderId="51" xfId="1" applyNumberFormat="1" applyFont="1" applyFill="1" applyBorder="1" applyAlignment="1" applyProtection="1">
      <alignment horizontal="center" textRotation="90" wrapText="1"/>
    </xf>
    <xf numFmtId="49" fontId="18" fillId="0" borderId="19" xfId="1" applyNumberFormat="1" applyFont="1" applyFill="1" applyBorder="1" applyAlignment="1" applyProtection="1">
      <alignment horizontal="center" vertical="center" textRotation="90" wrapText="1"/>
    </xf>
    <xf numFmtId="49" fontId="1" fillId="0" borderId="30" xfId="1" applyNumberFormat="1" applyFont="1" applyBorder="1" applyAlignment="1" applyProtection="1">
      <alignment horizontal="center" textRotation="90" wrapText="1"/>
    </xf>
    <xf numFmtId="49" fontId="1" fillId="0" borderId="2" xfId="1" applyNumberFormat="1" applyFont="1" applyBorder="1" applyAlignment="1" applyProtection="1">
      <alignment horizontal="center" textRotation="90" wrapText="1"/>
    </xf>
    <xf numFmtId="49" fontId="1" fillId="0" borderId="51" xfId="1" applyNumberFormat="1" applyFont="1" applyBorder="1" applyAlignment="1" applyProtection="1">
      <alignment horizontal="center" textRotation="90" wrapText="1"/>
    </xf>
    <xf numFmtId="0" fontId="1" fillId="0" borderId="48" xfId="1" applyNumberFormat="1" applyFont="1" applyBorder="1" applyAlignment="1" applyProtection="1">
      <alignment horizontal="center" textRotation="90" wrapText="1"/>
    </xf>
    <xf numFmtId="0" fontId="1" fillId="0" borderId="46" xfId="1" applyNumberFormat="1" applyFont="1" applyBorder="1" applyAlignment="1" applyProtection="1">
      <alignment horizontal="center" textRotation="90" wrapText="1"/>
    </xf>
    <xf numFmtId="0" fontId="5" fillId="0" borderId="19" xfId="1" applyNumberFormat="1" applyFont="1" applyFill="1" applyBorder="1" applyAlignment="1" applyProtection="1">
      <alignment horizontal="center" vertical="center" textRotation="90" wrapText="1"/>
    </xf>
    <xf numFmtId="0" fontId="5" fillId="0" borderId="1" xfId="1" applyNumberFormat="1" applyFont="1" applyFill="1" applyBorder="1" applyAlignment="1" applyProtection="1">
      <alignment horizontal="center" vertical="center" textRotation="90" wrapText="1"/>
    </xf>
    <xf numFmtId="0" fontId="1" fillId="0" borderId="0" xfId="1" applyNumberFormat="1" applyFont="1" applyFill="1"/>
    <xf numFmtId="0" fontId="20" fillId="13" borderId="21" xfId="1" applyFont="1" applyFill="1" applyBorder="1" applyAlignment="1" applyProtection="1">
      <alignment horizontal="center" textRotation="90" wrapText="1"/>
    </xf>
    <xf numFmtId="0" fontId="6" fillId="7" borderId="60" xfId="1" applyFont="1" applyFill="1" applyBorder="1" applyAlignment="1" applyProtection="1">
      <alignment horizontal="center" textRotation="90" wrapText="1"/>
    </xf>
    <xf numFmtId="0" fontId="1" fillId="0" borderId="0" xfId="1" applyBorder="1"/>
    <xf numFmtId="0" fontId="10" fillId="0" borderId="6" xfId="1" applyNumberFormat="1" applyFont="1" applyFill="1" applyBorder="1" applyAlignment="1" applyProtection="1">
      <alignment horizontal="center" vertical="center"/>
    </xf>
    <xf numFmtId="0" fontId="10" fillId="0" borderId="25" xfId="1" applyNumberFormat="1" applyFont="1" applyFill="1" applyBorder="1" applyAlignment="1" applyProtection="1">
      <alignment horizontal="center" vertical="center"/>
    </xf>
    <xf numFmtId="0" fontId="10" fillId="4" borderId="1" xfId="1" applyNumberFormat="1" applyFont="1" applyFill="1" applyBorder="1" applyAlignment="1">
      <alignment horizontal="center" vertical="center"/>
    </xf>
    <xf numFmtId="0" fontId="10" fillId="4" borderId="25" xfId="1" applyNumberFormat="1" applyFont="1" applyFill="1" applyBorder="1" applyAlignment="1">
      <alignment horizontal="center" vertical="center"/>
    </xf>
    <xf numFmtId="1" fontId="53" fillId="4" borderId="1" xfId="1" applyNumberFormat="1" applyFont="1" applyFill="1" applyBorder="1" applyAlignment="1" applyProtection="1">
      <alignment horizontal="center" vertical="center"/>
      <protection locked="0"/>
    </xf>
    <xf numFmtId="1" fontId="53" fillId="0" borderId="1" xfId="1" applyNumberFormat="1" applyFont="1" applyFill="1" applyBorder="1" applyAlignment="1" applyProtection="1">
      <alignment horizontal="center" vertical="center"/>
      <protection locked="0"/>
    </xf>
    <xf numFmtId="1" fontId="53" fillId="0" borderId="11" xfId="1" applyNumberFormat="1" applyFont="1" applyFill="1" applyBorder="1" applyAlignment="1" applyProtection="1">
      <alignment horizontal="center" vertical="center"/>
      <protection locked="0"/>
    </xf>
    <xf numFmtId="1" fontId="53" fillId="4" borderId="11" xfId="1" applyNumberFormat="1" applyFont="1" applyFill="1" applyBorder="1" applyAlignment="1" applyProtection="1">
      <alignment horizontal="center" vertical="center"/>
      <protection locked="0"/>
    </xf>
    <xf numFmtId="0" fontId="2" fillId="0" borderId="19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0" fillId="0" borderId="37" xfId="1" applyFont="1" applyBorder="1" applyAlignment="1" applyProtection="1">
      <alignment horizontal="center" vertical="top" textRotation="90"/>
    </xf>
    <xf numFmtId="0" fontId="2" fillId="0" borderId="0" xfId="1" applyFont="1" applyFill="1" applyBorder="1" applyAlignment="1">
      <alignment horizontal="center" vertical="center" wrapText="1"/>
    </xf>
    <xf numFmtId="0" fontId="2" fillId="4" borderId="31" xfId="1" applyFont="1" applyFill="1" applyBorder="1" applyAlignment="1">
      <alignment horizontal="left" vertical="center" wrapText="1"/>
    </xf>
    <xf numFmtId="0" fontId="9" fillId="0" borderId="30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0" fontId="9" fillId="0" borderId="44" xfId="1" applyFont="1" applyFill="1" applyBorder="1" applyAlignment="1">
      <alignment vertical="center" wrapText="1"/>
    </xf>
    <xf numFmtId="0" fontId="9" fillId="0" borderId="44" xfId="1" applyFont="1" applyFill="1" applyBorder="1" applyAlignment="1">
      <alignment horizontal="center" vertical="center" wrapText="1"/>
    </xf>
    <xf numFmtId="0" fontId="2" fillId="0" borderId="45" xfId="1" applyFont="1" applyFill="1" applyBorder="1" applyAlignment="1">
      <alignment horizontal="left" vertical="center" wrapText="1"/>
    </xf>
    <xf numFmtId="0" fontId="9" fillId="7" borderId="19" xfId="1" applyFont="1" applyFill="1" applyBorder="1" applyAlignment="1">
      <alignment vertical="center" wrapText="1"/>
    </xf>
    <xf numFmtId="0" fontId="9" fillId="7" borderId="30" xfId="1" applyFont="1" applyFill="1" applyBorder="1" applyAlignment="1">
      <alignment vertical="center" wrapText="1"/>
    </xf>
    <xf numFmtId="0" fontId="9" fillId="7" borderId="44" xfId="1" applyFont="1" applyFill="1" applyBorder="1" applyAlignment="1">
      <alignment vertical="center" wrapText="1"/>
    </xf>
    <xf numFmtId="0" fontId="9" fillId="7" borderId="15" xfId="1" applyFont="1" applyFill="1" applyBorder="1" applyAlignment="1">
      <alignment horizontal="center" vertical="center" wrapText="1"/>
    </xf>
    <xf numFmtId="0" fontId="9" fillId="7" borderId="30" xfId="1" applyFont="1" applyFill="1" applyBorder="1" applyAlignment="1">
      <alignment horizontal="center" wrapText="1"/>
    </xf>
    <xf numFmtId="0" fontId="9" fillId="7" borderId="44" xfId="1" applyFont="1" applyFill="1" applyBorder="1" applyAlignment="1">
      <alignment horizontal="center" vertical="center" wrapText="1"/>
    </xf>
    <xf numFmtId="0" fontId="9" fillId="0" borderId="30" xfId="1" applyFont="1" applyFill="1" applyBorder="1" applyAlignment="1">
      <alignment wrapText="1"/>
    </xf>
    <xf numFmtId="0" fontId="9" fillId="0" borderId="19" xfId="1" applyFont="1" applyFill="1" applyBorder="1" applyAlignment="1">
      <alignment wrapText="1"/>
    </xf>
    <xf numFmtId="0" fontId="9" fillId="0" borderId="65" xfId="1" applyFont="1" applyFill="1" applyBorder="1" applyAlignment="1">
      <alignment vertical="center" wrapText="1"/>
    </xf>
    <xf numFmtId="0" fontId="5" fillId="0" borderId="0" xfId="1" applyFont="1" applyFill="1" applyAlignment="1">
      <alignment wrapText="1"/>
    </xf>
    <xf numFmtId="0" fontId="9" fillId="0" borderId="0" xfId="1" applyFont="1" applyFill="1" applyAlignment="1">
      <alignment wrapText="1"/>
    </xf>
    <xf numFmtId="0" fontId="5" fillId="0" borderId="0" xfId="1" applyFont="1" applyAlignment="1">
      <alignment wrapText="1"/>
    </xf>
    <xf numFmtId="0" fontId="10" fillId="0" borderId="1" xfId="1" applyNumberFormat="1" applyFont="1" applyFill="1" applyBorder="1" applyAlignment="1" applyProtection="1">
      <alignment horizontal="center" vertical="center"/>
      <protection locked="0"/>
    </xf>
    <xf numFmtId="0" fontId="10" fillId="0" borderId="6" xfId="1" applyNumberFormat="1" applyFont="1" applyFill="1" applyBorder="1" applyAlignment="1" applyProtection="1">
      <alignment horizontal="center" vertical="center"/>
      <protection locked="0"/>
    </xf>
    <xf numFmtId="0" fontId="2" fillId="0" borderId="65" xfId="1" applyFont="1" applyFill="1" applyBorder="1" applyAlignment="1">
      <alignment horizontal="center" vertical="center" wrapText="1"/>
    </xf>
    <xf numFmtId="0" fontId="2" fillId="0" borderId="66" xfId="1" applyFont="1" applyFill="1" applyBorder="1" applyAlignment="1">
      <alignment horizontal="left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0" fillId="14" borderId="27" xfId="1" applyNumberFormat="1" applyFont="1" applyFill="1" applyBorder="1" applyAlignment="1" applyProtection="1">
      <alignment horizontal="center" vertical="center" wrapText="1"/>
    </xf>
    <xf numFmtId="0" fontId="10" fillId="14" borderId="41" xfId="1" applyNumberFormat="1" applyFont="1" applyFill="1" applyBorder="1" applyAlignment="1" applyProtection="1">
      <alignment horizontal="center" vertical="center" wrapText="1"/>
    </xf>
    <xf numFmtId="0" fontId="2" fillId="0" borderId="3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9" fillId="5" borderId="30" xfId="1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center" vertical="center" wrapText="1"/>
    </xf>
    <xf numFmtId="0" fontId="9" fillId="5" borderId="19" xfId="1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vertical="center" wrapText="1"/>
    </xf>
    <xf numFmtId="0" fontId="9" fillId="5" borderId="44" xfId="1" applyFont="1" applyFill="1" applyBorder="1" applyAlignment="1">
      <alignment vertical="center" wrapText="1"/>
    </xf>
    <xf numFmtId="0" fontId="9" fillId="5" borderId="35" xfId="1" applyFont="1" applyFill="1" applyBorder="1" applyAlignment="1">
      <alignment vertical="center" wrapText="1"/>
    </xf>
    <xf numFmtId="0" fontId="9" fillId="6" borderId="30" xfId="1" applyFont="1" applyFill="1" applyBorder="1" applyAlignment="1">
      <alignment horizontal="center" vertical="center" wrapText="1"/>
    </xf>
    <xf numFmtId="0" fontId="9" fillId="6" borderId="1" xfId="1" applyFont="1" applyFill="1" applyBorder="1" applyAlignment="1">
      <alignment horizontal="center" vertical="center" wrapText="1"/>
    </xf>
    <xf numFmtId="0" fontId="9" fillId="6" borderId="19" xfId="1" applyFont="1" applyFill="1" applyBorder="1" applyAlignment="1">
      <alignment horizontal="center" vertical="center" wrapText="1"/>
    </xf>
    <xf numFmtId="0" fontId="9" fillId="6" borderId="19" xfId="1" applyFont="1" applyFill="1" applyBorder="1" applyAlignment="1">
      <alignment vertical="center" wrapText="1"/>
    </xf>
    <xf numFmtId="0" fontId="9" fillId="6" borderId="15" xfId="1" applyFont="1" applyFill="1" applyBorder="1" applyAlignment="1">
      <alignment horizontal="center" vertical="center" wrapText="1"/>
    </xf>
    <xf numFmtId="0" fontId="9" fillId="6" borderId="65" xfId="1" applyFont="1" applyFill="1" applyBorder="1" applyAlignment="1">
      <alignment vertical="center" wrapText="1"/>
    </xf>
    <xf numFmtId="0" fontId="19" fillId="0" borderId="41" xfId="1" applyFont="1" applyFill="1" applyBorder="1" applyAlignment="1">
      <alignment vertical="center" wrapText="1"/>
    </xf>
    <xf numFmtId="0" fontId="2" fillId="4" borderId="45" xfId="1" applyFont="1" applyFill="1" applyBorder="1" applyAlignment="1">
      <alignment horizontal="left" vertical="center" wrapText="1"/>
    </xf>
    <xf numFmtId="0" fontId="2" fillId="4" borderId="36" xfId="1" applyFont="1" applyFill="1" applyBorder="1" applyAlignment="1">
      <alignment vertical="center" wrapText="1"/>
    </xf>
    <xf numFmtId="0" fontId="10" fillId="4" borderId="6" xfId="1" applyNumberFormat="1" applyFont="1" applyFill="1" applyBorder="1" applyAlignment="1">
      <alignment horizontal="center" vertical="center"/>
    </xf>
    <xf numFmtId="0" fontId="2" fillId="4" borderId="27" xfId="1" applyFont="1" applyFill="1" applyBorder="1" applyAlignment="1">
      <alignment horizontal="left" vertical="center" wrapText="1"/>
    </xf>
    <xf numFmtId="0" fontId="2" fillId="4" borderId="33" xfId="1" applyFont="1" applyFill="1" applyBorder="1" applyAlignment="1">
      <alignment vertical="center" wrapText="1"/>
    </xf>
    <xf numFmtId="0" fontId="2" fillId="4" borderId="37" xfId="1" applyFont="1" applyFill="1" applyBorder="1" applyAlignment="1">
      <alignment horizontal="center" vertical="center" wrapText="1"/>
    </xf>
    <xf numFmtId="0" fontId="2" fillId="4" borderId="38" xfId="1" applyFont="1" applyFill="1" applyBorder="1" applyAlignment="1">
      <alignment horizontal="center" vertical="center" wrapText="1"/>
    </xf>
    <xf numFmtId="0" fontId="19" fillId="4" borderId="33" xfId="1" applyFont="1" applyFill="1" applyBorder="1" applyAlignment="1">
      <alignment vertical="center" wrapText="1"/>
    </xf>
    <xf numFmtId="0" fontId="19" fillId="4" borderId="40" xfId="1" applyFont="1" applyFill="1" applyBorder="1" applyAlignment="1">
      <alignment vertical="center" wrapText="1"/>
    </xf>
    <xf numFmtId="0" fontId="2" fillId="4" borderId="32" xfId="1" applyFont="1" applyFill="1" applyBorder="1" applyAlignment="1">
      <alignment horizontal="left" vertical="center" wrapText="1"/>
    </xf>
    <xf numFmtId="0" fontId="2" fillId="4" borderId="66" xfId="1" applyFont="1" applyFill="1" applyBorder="1" applyAlignment="1">
      <alignment horizontal="left" vertical="center" wrapText="1"/>
    </xf>
    <xf numFmtId="0" fontId="19" fillId="4" borderId="32" xfId="1" applyFont="1" applyFill="1" applyBorder="1" applyAlignment="1">
      <alignment vertical="center" wrapText="1"/>
    </xf>
    <xf numFmtId="0" fontId="2" fillId="4" borderId="28" xfId="1" applyFont="1" applyFill="1" applyBorder="1" applyAlignment="1">
      <alignment horizontal="left" vertical="center" wrapText="1"/>
    </xf>
    <xf numFmtId="0" fontId="2" fillId="4" borderId="36" xfId="1" applyFont="1" applyFill="1" applyBorder="1" applyAlignment="1">
      <alignment horizontal="left" vertical="center" wrapText="1"/>
    </xf>
    <xf numFmtId="0" fontId="10" fillId="4" borderId="11" xfId="1" applyNumberFormat="1" applyFont="1" applyFill="1" applyBorder="1" applyAlignment="1" applyProtection="1">
      <alignment horizontal="center" vertical="center"/>
    </xf>
    <xf numFmtId="0" fontId="10" fillId="0" borderId="22" xfId="1" applyNumberFormat="1" applyFont="1" applyFill="1" applyBorder="1" applyAlignment="1" applyProtection="1">
      <alignment horizontal="center" vertical="center"/>
      <protection locked="0"/>
    </xf>
    <xf numFmtId="49" fontId="18" fillId="0" borderId="6" xfId="1" applyNumberFormat="1" applyFont="1" applyFill="1" applyBorder="1" applyAlignment="1" applyProtection="1">
      <alignment horizontal="center" vertical="center" textRotation="90" wrapText="1"/>
    </xf>
    <xf numFmtId="0" fontId="2" fillId="0" borderId="34" xfId="1" applyFont="1" applyFill="1" applyBorder="1" applyAlignment="1">
      <alignment horizontal="center" vertical="center" wrapText="1"/>
    </xf>
    <xf numFmtId="0" fontId="7" fillId="0" borderId="5" xfId="1" applyFont="1" applyBorder="1" applyAlignment="1" applyProtection="1">
      <alignment horizontal="center" textRotation="90" wrapText="1"/>
    </xf>
    <xf numFmtId="0" fontId="10" fillId="0" borderId="25" xfId="1" applyNumberFormat="1" applyFont="1" applyFill="1" applyBorder="1" applyAlignment="1" applyProtection="1">
      <alignment horizontal="center" vertical="center"/>
      <protection locked="0"/>
    </xf>
    <xf numFmtId="0" fontId="10" fillId="4" borderId="25" xfId="1" applyNumberFormat="1" applyFont="1" applyFill="1" applyBorder="1" applyAlignment="1" applyProtection="1">
      <alignment horizontal="center" vertical="center"/>
      <protection locked="0"/>
    </xf>
    <xf numFmtId="0" fontId="2" fillId="0" borderId="24" xfId="1" applyFont="1" applyFill="1" applyBorder="1" applyAlignment="1">
      <alignment horizontal="center" vertical="center" wrapText="1"/>
    </xf>
    <xf numFmtId="0" fontId="19" fillId="4" borderId="52" xfId="1" applyFont="1" applyFill="1" applyBorder="1" applyAlignment="1">
      <alignment vertical="center" wrapText="1"/>
    </xf>
    <xf numFmtId="0" fontId="23" fillId="0" borderId="64" xfId="1" applyFont="1" applyFill="1" applyBorder="1" applyAlignment="1">
      <alignment horizontal="center" vertical="center" wrapText="1"/>
    </xf>
    <xf numFmtId="0" fontId="23" fillId="0" borderId="59" xfId="1" applyFont="1" applyFill="1" applyBorder="1" applyAlignment="1">
      <alignment horizontal="center" vertical="center" wrapText="1"/>
    </xf>
    <xf numFmtId="0" fontId="2" fillId="0" borderId="52" xfId="1" applyFont="1" applyFill="1" applyBorder="1" applyAlignment="1">
      <alignment vertical="center" wrapText="1"/>
    </xf>
    <xf numFmtId="0" fontId="2" fillId="4" borderId="42" xfId="1" applyFont="1" applyFill="1" applyBorder="1" applyAlignment="1">
      <alignment horizontal="left" vertical="center" wrapText="1"/>
    </xf>
    <xf numFmtId="1" fontId="2" fillId="0" borderId="1" xfId="1" applyNumberFormat="1" applyFont="1" applyFill="1" applyBorder="1" applyAlignment="1" applyProtection="1">
      <alignment horizontal="center" vertical="center"/>
    </xf>
    <xf numFmtId="1" fontId="53" fillId="16" borderId="1" xfId="1" applyNumberFormat="1" applyFont="1" applyFill="1" applyBorder="1" applyAlignment="1" applyProtection="1">
      <alignment horizontal="center" vertical="center"/>
      <protection locked="0"/>
    </xf>
    <xf numFmtId="0" fontId="2" fillId="19" borderId="30" xfId="1" applyFont="1" applyFill="1" applyBorder="1" applyAlignment="1">
      <alignment horizontal="center" vertical="center" wrapText="1"/>
    </xf>
    <xf numFmtId="0" fontId="2" fillId="19" borderId="19" xfId="1" applyFont="1" applyFill="1" applyBorder="1" applyAlignment="1">
      <alignment horizontal="center" vertical="center" wrapText="1"/>
    </xf>
    <xf numFmtId="0" fontId="2" fillId="19" borderId="35" xfId="1" applyFont="1" applyFill="1" applyBorder="1" applyAlignment="1">
      <alignment horizontal="center" vertical="center" wrapText="1"/>
    </xf>
    <xf numFmtId="0" fontId="2" fillId="19" borderId="9" xfId="1" applyFont="1" applyFill="1" applyBorder="1" applyAlignment="1">
      <alignment horizontal="center" vertical="center" wrapText="1"/>
    </xf>
    <xf numFmtId="0" fontId="7" fillId="0" borderId="61" xfId="1" applyFont="1" applyBorder="1" applyAlignment="1" applyProtection="1">
      <alignment horizontal="center" textRotation="90" wrapText="1"/>
    </xf>
    <xf numFmtId="0" fontId="15" fillId="0" borderId="63" xfId="1" applyFont="1" applyBorder="1" applyAlignment="1">
      <alignment horizontal="center" vertical="center"/>
    </xf>
    <xf numFmtId="0" fontId="6" fillId="0" borderId="63" xfId="1" applyFont="1" applyBorder="1" applyAlignment="1">
      <alignment vertical="center"/>
    </xf>
    <xf numFmtId="0" fontId="20" fillId="0" borderId="62" xfId="1" applyFont="1" applyBorder="1" applyAlignment="1" applyProtection="1">
      <alignment horizontal="center" vertical="top" textRotation="90"/>
    </xf>
    <xf numFmtId="0" fontId="2" fillId="5" borderId="30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0" fontId="2" fillId="5" borderId="19" xfId="1" applyFont="1" applyFill="1" applyBorder="1" applyAlignment="1">
      <alignment horizontal="center" vertical="center" wrapText="1"/>
    </xf>
    <xf numFmtId="0" fontId="2" fillId="5" borderId="35" xfId="1" applyFont="1" applyFill="1" applyBorder="1" applyAlignment="1">
      <alignment horizontal="center" vertical="center" wrapText="1"/>
    </xf>
    <xf numFmtId="0" fontId="2" fillId="5" borderId="44" xfId="1" applyFont="1" applyFill="1" applyBorder="1" applyAlignment="1">
      <alignment horizontal="center" vertical="center" wrapText="1"/>
    </xf>
    <xf numFmtId="0" fontId="2" fillId="6" borderId="30" xfId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center" vertical="center" wrapText="1"/>
    </xf>
    <xf numFmtId="0" fontId="2" fillId="6" borderId="19" xfId="1" applyFont="1" applyFill="1" applyBorder="1" applyAlignment="1">
      <alignment horizontal="center" vertical="center" wrapText="1"/>
    </xf>
    <xf numFmtId="0" fontId="2" fillId="6" borderId="15" xfId="1" applyFont="1" applyFill="1" applyBorder="1" applyAlignment="1">
      <alignment horizontal="center" vertical="center" wrapText="1"/>
    </xf>
    <xf numFmtId="0" fontId="2" fillId="6" borderId="65" xfId="1" applyFont="1" applyFill="1" applyBorder="1" applyAlignment="1">
      <alignment horizontal="center" vertical="center" wrapText="1"/>
    </xf>
    <xf numFmtId="0" fontId="2" fillId="7" borderId="30" xfId="1" applyFont="1" applyFill="1" applyBorder="1" applyAlignment="1">
      <alignment horizontal="center" vertical="center" wrapText="1"/>
    </xf>
    <xf numFmtId="0" fontId="2" fillId="7" borderId="15" xfId="1" applyFont="1" applyFill="1" applyBorder="1" applyAlignment="1">
      <alignment horizontal="center" vertical="center" wrapText="1"/>
    </xf>
    <xf numFmtId="0" fontId="2" fillId="7" borderId="44" xfId="1" applyFont="1" applyFill="1" applyBorder="1" applyAlignment="1">
      <alignment horizontal="center" vertical="center" wrapText="1"/>
    </xf>
    <xf numFmtId="0" fontId="2" fillId="7" borderId="19" xfId="1" applyFont="1" applyFill="1" applyBorder="1" applyAlignment="1">
      <alignment horizontal="center" vertical="center" wrapText="1"/>
    </xf>
    <xf numFmtId="0" fontId="2" fillId="16" borderId="29" xfId="1" applyFont="1" applyFill="1" applyBorder="1" applyAlignment="1">
      <alignment horizontal="center" vertical="center" wrapText="1"/>
    </xf>
    <xf numFmtId="0" fontId="2" fillId="16" borderId="25" xfId="1" applyFont="1" applyFill="1" applyBorder="1" applyAlignment="1">
      <alignment horizontal="center" vertical="center" wrapText="1"/>
    </xf>
    <xf numFmtId="0" fontId="2" fillId="16" borderId="26" xfId="1" applyFont="1" applyFill="1" applyBorder="1" applyAlignment="1">
      <alignment horizontal="center" vertical="center" wrapText="1"/>
    </xf>
    <xf numFmtId="0" fontId="2" fillId="16" borderId="24" xfId="1" applyFont="1" applyFill="1" applyBorder="1" applyAlignment="1">
      <alignment horizontal="center" vertical="center" wrapText="1"/>
    </xf>
    <xf numFmtId="0" fontId="2" fillId="16" borderId="64" xfId="1" applyFont="1" applyFill="1" applyBorder="1" applyAlignment="1">
      <alignment horizontal="center" vertical="center" wrapText="1"/>
    </xf>
    <xf numFmtId="0" fontId="2" fillId="16" borderId="43" xfId="1" applyFont="1" applyFill="1" applyBorder="1" applyAlignment="1">
      <alignment horizontal="center" vertical="center" wrapText="1"/>
    </xf>
    <xf numFmtId="1" fontId="53" fillId="16" borderId="11" xfId="1" applyNumberFormat="1" applyFont="1" applyFill="1" applyBorder="1" applyAlignment="1" applyProtection="1">
      <alignment horizontal="center" vertical="center"/>
      <protection locked="0"/>
    </xf>
    <xf numFmtId="0" fontId="2" fillId="20" borderId="29" xfId="1" applyFont="1" applyFill="1" applyBorder="1" applyAlignment="1">
      <alignment horizontal="center" vertical="center" wrapText="1"/>
    </xf>
    <xf numFmtId="0" fontId="2" fillId="20" borderId="43" xfId="1" applyFont="1" applyFill="1" applyBorder="1" applyAlignment="1">
      <alignment horizontal="center" vertical="center" wrapText="1"/>
    </xf>
    <xf numFmtId="0" fontId="2" fillId="20" borderId="24" xfId="1" applyFont="1" applyFill="1" applyBorder="1" applyAlignment="1">
      <alignment horizontal="center" vertical="center" wrapText="1"/>
    </xf>
    <xf numFmtId="0" fontId="2" fillId="20" borderId="59" xfId="1" applyFont="1" applyFill="1" applyBorder="1" applyAlignment="1">
      <alignment horizontal="center" vertical="center" wrapText="1"/>
    </xf>
    <xf numFmtId="0" fontId="2" fillId="20" borderId="25" xfId="1" applyFont="1" applyFill="1" applyBorder="1" applyAlignment="1">
      <alignment horizontal="center" vertical="center" wrapText="1"/>
    </xf>
    <xf numFmtId="0" fontId="2" fillId="20" borderId="64" xfId="1" applyFont="1" applyFill="1" applyBorder="1" applyAlignment="1">
      <alignment horizontal="center" vertical="center" wrapText="1"/>
    </xf>
    <xf numFmtId="0" fontId="15" fillId="20" borderId="46" xfId="1" applyFont="1" applyFill="1" applyBorder="1" applyAlignment="1">
      <alignment horizontal="center" vertical="center"/>
    </xf>
    <xf numFmtId="1" fontId="53" fillId="20" borderId="1" xfId="1" applyNumberFormat="1" applyFont="1" applyFill="1" applyBorder="1" applyAlignment="1" applyProtection="1">
      <alignment horizontal="center" vertical="center"/>
      <protection locked="0"/>
    </xf>
    <xf numFmtId="1" fontId="53" fillId="20" borderId="11" xfId="1" applyNumberFormat="1" applyFont="1" applyFill="1" applyBorder="1" applyAlignment="1" applyProtection="1">
      <alignment horizontal="center" vertical="center"/>
      <protection locked="0"/>
    </xf>
    <xf numFmtId="0" fontId="6" fillId="16" borderId="15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 wrapText="1"/>
    </xf>
    <xf numFmtId="1" fontId="51" fillId="17" borderId="46" xfId="1" applyNumberFormat="1" applyFont="1" applyFill="1" applyBorder="1" applyAlignment="1" applyProtection="1">
      <alignment horizontal="center" textRotation="90"/>
    </xf>
    <xf numFmtId="1" fontId="52" fillId="17" borderId="21" xfId="1" applyNumberFormat="1" applyFont="1" applyFill="1" applyBorder="1" applyAlignment="1" applyProtection="1">
      <alignment horizontal="center" textRotation="90" wrapText="1"/>
    </xf>
    <xf numFmtId="1" fontId="49" fillId="4" borderId="1" xfId="1" applyNumberFormat="1" applyFont="1" applyFill="1" applyBorder="1" applyAlignment="1" applyProtection="1">
      <alignment horizontal="center" vertical="center"/>
    </xf>
    <xf numFmtId="1" fontId="49" fillId="0" borderId="1" xfId="1" applyNumberFormat="1" applyFont="1" applyFill="1" applyBorder="1" applyAlignment="1" applyProtection="1">
      <alignment horizontal="center" vertical="center"/>
    </xf>
    <xf numFmtId="1" fontId="17" fillId="0" borderId="1" xfId="1" applyNumberFormat="1" applyFont="1" applyFill="1" applyBorder="1" applyAlignment="1" applyProtection="1">
      <alignment horizontal="center" vertical="center"/>
    </xf>
    <xf numFmtId="1" fontId="17" fillId="4" borderId="1" xfId="1" applyNumberFormat="1" applyFont="1" applyFill="1" applyBorder="1" applyAlignment="1" applyProtection="1">
      <alignment horizontal="center" vertical="center"/>
    </xf>
    <xf numFmtId="1" fontId="2" fillId="4" borderId="1" xfId="1" applyNumberFormat="1" applyFont="1" applyFill="1" applyBorder="1" applyAlignment="1" applyProtection="1">
      <alignment horizontal="center" vertical="center"/>
    </xf>
    <xf numFmtId="1" fontId="10" fillId="0" borderId="1" xfId="1" applyNumberFormat="1" applyFont="1" applyFill="1" applyBorder="1" applyAlignment="1" applyProtection="1">
      <alignment horizontal="center" vertical="center" wrapText="1"/>
    </xf>
    <xf numFmtId="1" fontId="10" fillId="4" borderId="1" xfId="1" applyNumberFormat="1" applyFont="1" applyFill="1" applyBorder="1" applyAlignment="1" applyProtection="1">
      <alignment horizontal="center" vertical="center" wrapText="1"/>
    </xf>
    <xf numFmtId="1" fontId="1" fillId="0" borderId="0" xfId="1" applyNumberFormat="1" applyFont="1" applyFill="1"/>
    <xf numFmtId="0" fontId="11" fillId="0" borderId="6" xfId="1" applyFont="1" applyFill="1" applyBorder="1" applyAlignment="1" applyProtection="1">
      <alignment horizontal="left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54" fillId="0" borderId="4" xfId="1" applyFont="1" applyFill="1" applyBorder="1" applyAlignment="1" applyProtection="1">
      <alignment horizontal="center" vertical="center" wrapText="1"/>
    </xf>
    <xf numFmtId="0" fontId="54" fillId="0" borderId="22" xfId="1" applyFont="1" applyFill="1" applyBorder="1" applyAlignment="1" applyProtection="1">
      <alignment horizontal="right" vertical="center" wrapText="1"/>
    </xf>
    <xf numFmtId="0" fontId="54" fillId="0" borderId="22" xfId="1" applyFont="1" applyFill="1" applyBorder="1" applyAlignment="1" applyProtection="1">
      <alignment horizontal="left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54" fillId="4" borderId="22" xfId="1" applyFont="1" applyFill="1" applyBorder="1" applyAlignment="1" applyProtection="1">
      <alignment horizontal="center" vertical="center" wrapText="1"/>
    </xf>
    <xf numFmtId="0" fontId="54" fillId="4" borderId="22" xfId="1" applyFont="1" applyFill="1" applyBorder="1" applyAlignment="1" applyProtection="1">
      <alignment horizontal="right" vertical="center" wrapText="1"/>
    </xf>
    <xf numFmtId="0" fontId="54" fillId="4" borderId="22" xfId="1" applyFont="1" applyFill="1" applyBorder="1" applyAlignment="1" applyProtection="1">
      <alignment horizontal="left" vertical="center" wrapText="1"/>
    </xf>
    <xf numFmtId="0" fontId="54" fillId="0" borderId="22" xfId="1" applyFont="1" applyFill="1" applyBorder="1" applyAlignment="1" applyProtection="1">
      <alignment horizontal="center" vertical="center" wrapText="1"/>
    </xf>
    <xf numFmtId="0" fontId="7" fillId="4" borderId="19" xfId="1" applyFont="1" applyFill="1" applyBorder="1" applyAlignment="1">
      <alignment horizontal="center" vertical="center" wrapText="1"/>
    </xf>
    <xf numFmtId="0" fontId="7" fillId="0" borderId="35" xfId="1" applyFont="1" applyFill="1" applyBorder="1" applyAlignment="1">
      <alignment horizontal="center" vertical="center" wrapText="1"/>
    </xf>
    <xf numFmtId="0" fontId="7" fillId="4" borderId="9" xfId="1" applyFont="1" applyFill="1" applyBorder="1" applyAlignment="1">
      <alignment horizontal="center" vertical="center" wrapText="1"/>
    </xf>
    <xf numFmtId="0" fontId="54" fillId="0" borderId="4" xfId="1" applyFont="1" applyFill="1" applyBorder="1" applyAlignment="1" applyProtection="1">
      <alignment horizontal="left" vertical="center" wrapText="1"/>
    </xf>
    <xf numFmtId="49" fontId="5" fillId="0" borderId="6" xfId="1" applyNumberFormat="1" applyFont="1" applyFill="1" applyBorder="1" applyAlignment="1" applyProtection="1">
      <alignment horizontal="center" vertical="center" textRotation="90" wrapText="1"/>
    </xf>
    <xf numFmtId="0" fontId="10" fillId="0" borderId="24" xfId="1" applyNumberFormat="1" applyFont="1" applyFill="1" applyBorder="1" applyAlignment="1">
      <alignment horizontal="center" vertical="center"/>
    </xf>
    <xf numFmtId="1" fontId="53" fillId="16" borderId="19" xfId="1" applyNumberFormat="1" applyFont="1" applyFill="1" applyBorder="1" applyAlignment="1" applyProtection="1">
      <alignment horizontal="center" vertical="center"/>
      <protection locked="0"/>
    </xf>
    <xf numFmtId="1" fontId="49" fillId="0" borderId="19" xfId="1" applyNumberFormat="1" applyFont="1" applyFill="1" applyBorder="1" applyAlignment="1" applyProtection="1">
      <alignment horizontal="center" vertical="center"/>
    </xf>
    <xf numFmtId="1" fontId="2" fillId="0" borderId="19" xfId="1" applyNumberFormat="1" applyFont="1" applyFill="1" applyBorder="1" applyAlignment="1" applyProtection="1">
      <alignment horizontal="center" vertical="center"/>
    </xf>
    <xf numFmtId="1" fontId="53" fillId="16" borderId="21" xfId="1" applyNumberFormat="1" applyFont="1" applyFill="1" applyBorder="1" applyAlignment="1" applyProtection="1">
      <alignment horizontal="center" vertical="center"/>
      <protection locked="0"/>
    </xf>
    <xf numFmtId="0" fontId="2" fillId="14" borderId="19" xfId="1" applyNumberFormat="1" applyFont="1" applyFill="1" applyBorder="1" applyAlignment="1" applyProtection="1">
      <alignment horizontal="center" vertical="center"/>
    </xf>
    <xf numFmtId="1" fontId="53" fillId="0" borderId="21" xfId="1" applyNumberFormat="1" applyFont="1" applyFill="1" applyBorder="1" applyAlignment="1" applyProtection="1">
      <alignment horizontal="center" vertical="center"/>
      <protection locked="0"/>
    </xf>
    <xf numFmtId="0" fontId="10" fillId="4" borderId="26" xfId="1" applyNumberFormat="1" applyFont="1" applyFill="1" applyBorder="1" applyAlignment="1" applyProtection="1">
      <alignment horizontal="center" vertical="center"/>
    </xf>
    <xf numFmtId="1" fontId="53" fillId="20" borderId="15" xfId="1" applyNumberFormat="1" applyFont="1" applyFill="1" applyBorder="1" applyAlignment="1" applyProtection="1">
      <alignment horizontal="center" vertical="center"/>
      <protection locked="0"/>
    </xf>
    <xf numFmtId="0" fontId="10" fillId="14" borderId="32" xfId="1" applyNumberFormat="1" applyFont="1" applyFill="1" applyBorder="1" applyAlignment="1" applyProtection="1">
      <alignment horizontal="center" vertical="center" wrapText="1"/>
    </xf>
    <xf numFmtId="1" fontId="17" fillId="4" borderId="15" xfId="1" applyNumberFormat="1" applyFont="1" applyFill="1" applyBorder="1" applyAlignment="1" applyProtection="1">
      <alignment horizontal="center" vertical="center"/>
    </xf>
    <xf numFmtId="1" fontId="53" fillId="20" borderId="16" xfId="1" applyNumberFormat="1" applyFont="1" applyFill="1" applyBorder="1" applyAlignment="1" applyProtection="1">
      <alignment horizontal="center" vertical="center"/>
      <protection locked="0"/>
    </xf>
    <xf numFmtId="1" fontId="8" fillId="4" borderId="15" xfId="1" applyNumberFormat="1" applyFont="1" applyFill="1" applyBorder="1" applyAlignment="1" applyProtection="1">
      <alignment horizontal="center" vertical="center"/>
    </xf>
    <xf numFmtId="0" fontId="10" fillId="14" borderId="42" xfId="1" applyNumberFormat="1" applyFont="1" applyFill="1" applyBorder="1" applyAlignment="1" applyProtection="1">
      <alignment horizontal="center" vertical="center" wrapText="1"/>
    </xf>
    <xf numFmtId="1" fontId="53" fillId="20" borderId="9" xfId="1" applyNumberFormat="1" applyFont="1" applyFill="1" applyBorder="1" applyAlignment="1" applyProtection="1">
      <alignment horizontal="center" vertical="center"/>
      <protection locked="0"/>
    </xf>
    <xf numFmtId="1" fontId="53" fillId="20" borderId="18" xfId="1" applyNumberFormat="1" applyFont="1" applyFill="1" applyBorder="1" applyAlignment="1" applyProtection="1">
      <alignment horizontal="center" vertical="center"/>
      <protection locked="0"/>
    </xf>
    <xf numFmtId="0" fontId="10" fillId="4" borderId="24" xfId="1" applyNumberFormat="1" applyFont="1" applyFill="1" applyBorder="1" applyAlignment="1">
      <alignment horizontal="center" vertical="center"/>
    </xf>
    <xf numFmtId="1" fontId="53" fillId="20" borderId="19" xfId="1" applyNumberFormat="1" applyFont="1" applyFill="1" applyBorder="1" applyAlignment="1" applyProtection="1">
      <alignment horizontal="center" vertical="center"/>
      <protection locked="0"/>
    </xf>
    <xf numFmtId="1" fontId="2" fillId="4" borderId="19" xfId="1" applyNumberFormat="1" applyFont="1" applyFill="1" applyBorder="1" applyAlignment="1" applyProtection="1">
      <alignment horizontal="center" vertical="center"/>
    </xf>
    <xf numFmtId="1" fontId="53" fillId="20" borderId="21" xfId="1" applyNumberFormat="1" applyFont="1" applyFill="1" applyBorder="1" applyAlignment="1" applyProtection="1">
      <alignment horizontal="center" vertical="center"/>
      <protection locked="0"/>
    </xf>
    <xf numFmtId="0" fontId="10" fillId="0" borderId="26" xfId="1" applyNumberFormat="1" applyFont="1" applyFill="1" applyBorder="1" applyAlignment="1">
      <alignment horizontal="center" vertical="center"/>
    </xf>
    <xf numFmtId="0" fontId="10" fillId="0" borderId="15" xfId="1" applyNumberFormat="1" applyFont="1" applyFill="1" applyBorder="1" applyAlignment="1">
      <alignment horizontal="center" vertical="center"/>
    </xf>
    <xf numFmtId="1" fontId="53" fillId="16" borderId="15" xfId="1" applyNumberFormat="1" applyFont="1" applyFill="1" applyBorder="1" applyAlignment="1" applyProtection="1">
      <alignment horizontal="center" vertical="center"/>
      <protection locked="0"/>
    </xf>
    <xf numFmtId="1" fontId="2" fillId="0" borderId="15" xfId="1" applyNumberFormat="1" applyFont="1" applyFill="1" applyBorder="1" applyAlignment="1" applyProtection="1">
      <alignment horizontal="center" vertical="center"/>
    </xf>
    <xf numFmtId="1" fontId="53" fillId="16" borderId="16" xfId="1" applyNumberFormat="1" applyFont="1" applyFill="1" applyBorder="1" applyAlignment="1" applyProtection="1">
      <alignment horizontal="center" vertical="center"/>
      <protection locked="0"/>
    </xf>
    <xf numFmtId="0" fontId="2" fillId="14" borderId="15" xfId="1" applyNumberFormat="1" applyFont="1" applyFill="1" applyBorder="1" applyAlignment="1" applyProtection="1">
      <alignment horizontal="center" vertical="center"/>
    </xf>
    <xf numFmtId="1" fontId="17" fillId="0" borderId="15" xfId="1" applyNumberFormat="1" applyFont="1" applyFill="1" applyBorder="1" applyAlignment="1" applyProtection="1">
      <alignment horizontal="center" vertical="center"/>
    </xf>
    <xf numFmtId="0" fontId="10" fillId="0" borderId="50" xfId="1" applyNumberFormat="1" applyFont="1" applyFill="1" applyBorder="1" applyAlignment="1">
      <alignment horizontal="center" vertical="center"/>
    </xf>
    <xf numFmtId="0" fontId="2" fillId="14" borderId="49" xfId="1" applyNumberFormat="1" applyFont="1" applyFill="1" applyBorder="1" applyAlignment="1" applyProtection="1">
      <alignment horizontal="center" vertical="center"/>
    </xf>
    <xf numFmtId="0" fontId="10" fillId="0" borderId="8" xfId="1" applyNumberFormat="1" applyFont="1" applyFill="1" applyBorder="1" applyAlignment="1" applyProtection="1">
      <alignment horizontal="center" vertical="center"/>
    </xf>
    <xf numFmtId="1" fontId="17" fillId="0" borderId="9" xfId="1" applyNumberFormat="1" applyFont="1" applyFill="1" applyBorder="1" applyAlignment="1" applyProtection="1">
      <alignment horizontal="center" vertical="center"/>
    </xf>
    <xf numFmtId="1" fontId="2" fillId="0" borderId="9" xfId="1" applyNumberFormat="1" applyFont="1" applyFill="1" applyBorder="1" applyAlignment="1" applyProtection="1">
      <alignment horizontal="center" vertical="center"/>
    </xf>
    <xf numFmtId="1" fontId="10" fillId="0" borderId="19" xfId="1" applyNumberFormat="1" applyFont="1" applyFill="1" applyBorder="1" applyAlignment="1" applyProtection="1">
      <alignment horizontal="center" vertical="center" wrapText="1"/>
    </xf>
    <xf numFmtId="0" fontId="10" fillId="4" borderId="26" xfId="1" applyNumberFormat="1" applyFont="1" applyFill="1" applyBorder="1" applyAlignment="1">
      <alignment horizontal="center" vertical="center"/>
    </xf>
    <xf numFmtId="0" fontId="10" fillId="4" borderId="15" xfId="1" applyNumberFormat="1" applyFont="1" applyFill="1" applyBorder="1" applyAlignment="1">
      <alignment horizontal="center" vertical="center"/>
    </xf>
    <xf numFmtId="1" fontId="53" fillId="4" borderId="15" xfId="1" quotePrefix="1" applyNumberFormat="1" applyFont="1" applyFill="1" applyBorder="1" applyAlignment="1" applyProtection="1">
      <alignment horizontal="center" vertical="center"/>
      <protection locked="0"/>
    </xf>
    <xf numFmtId="1" fontId="2" fillId="4" borderId="15" xfId="1" applyNumberFormat="1" applyFont="1" applyFill="1" applyBorder="1" applyAlignment="1" applyProtection="1">
      <alignment horizontal="center" vertical="center"/>
    </xf>
    <xf numFmtId="1" fontId="53" fillId="4" borderId="16" xfId="1" quotePrefix="1" applyNumberFormat="1" applyFont="1" applyFill="1" applyBorder="1" applyAlignment="1" applyProtection="1">
      <alignment horizontal="center" vertical="center"/>
      <protection locked="0"/>
    </xf>
    <xf numFmtId="0" fontId="10" fillId="0" borderId="24" xfId="1" applyNumberFormat="1" applyFont="1" applyFill="1" applyBorder="1" applyAlignment="1" applyProtection="1">
      <alignment horizontal="center" vertical="center"/>
      <protection locked="0"/>
    </xf>
    <xf numFmtId="1" fontId="53" fillId="4" borderId="15" xfId="1" applyNumberFormat="1" applyFont="1" applyFill="1" applyBorder="1" applyAlignment="1" applyProtection="1">
      <alignment horizontal="center" vertical="center"/>
      <protection locked="0"/>
    </xf>
    <xf numFmtId="1" fontId="53" fillId="4" borderId="16" xfId="1" applyNumberFormat="1" applyFont="1" applyFill="1" applyBorder="1" applyAlignment="1" applyProtection="1">
      <alignment horizontal="center" vertical="center"/>
      <protection locked="0"/>
    </xf>
    <xf numFmtId="0" fontId="10" fillId="0" borderId="21" xfId="1" applyNumberFormat="1" applyFont="1" applyFill="1" applyBorder="1" applyAlignment="1" applyProtection="1">
      <alignment horizontal="center" vertical="center"/>
    </xf>
    <xf numFmtId="1" fontId="17" fillId="0" borderId="19" xfId="1" applyNumberFormat="1" applyFont="1" applyFill="1" applyBorder="1" applyAlignment="1" applyProtection="1">
      <alignment horizontal="center" vertical="center"/>
    </xf>
    <xf numFmtId="0" fontId="10" fillId="4" borderId="16" xfId="1" applyNumberFormat="1" applyFont="1" applyFill="1" applyBorder="1" applyAlignment="1" applyProtection="1">
      <alignment horizontal="center" vertical="center"/>
    </xf>
    <xf numFmtId="0" fontId="10" fillId="0" borderId="16" xfId="1" applyNumberFormat="1" applyFont="1" applyFill="1" applyBorder="1" applyAlignment="1" applyProtection="1">
      <alignment horizontal="center" vertical="center"/>
    </xf>
    <xf numFmtId="0" fontId="10" fillId="0" borderId="4" xfId="1" applyNumberFormat="1" applyFont="1" applyFill="1" applyBorder="1" applyAlignment="1" applyProtection="1">
      <alignment horizontal="center" vertical="center"/>
      <protection locked="0"/>
    </xf>
    <xf numFmtId="1" fontId="53" fillId="16" borderId="19" xfId="1" quotePrefix="1" applyNumberFormat="1" applyFont="1" applyFill="1" applyBorder="1" applyAlignment="1" applyProtection="1">
      <alignment horizontal="center" vertical="center"/>
      <protection locked="0"/>
    </xf>
    <xf numFmtId="1" fontId="53" fillId="16" borderId="21" xfId="1" quotePrefix="1" applyNumberFormat="1" applyFont="1" applyFill="1" applyBorder="1" applyAlignment="1" applyProtection="1">
      <alignment horizontal="center" vertical="center"/>
      <protection locked="0"/>
    </xf>
    <xf numFmtId="0" fontId="10" fillId="14" borderId="52" xfId="1" applyNumberFormat="1" applyFont="1" applyFill="1" applyBorder="1" applyAlignment="1" applyProtection="1">
      <alignment horizontal="center" vertical="center" wrapText="1"/>
    </xf>
    <xf numFmtId="1" fontId="10" fillId="4" borderId="15" xfId="1" applyNumberFormat="1" applyFont="1" applyFill="1" applyBorder="1" applyAlignment="1" applyProtection="1">
      <alignment horizontal="center" vertical="center" wrapText="1"/>
    </xf>
    <xf numFmtId="0" fontId="10" fillId="0" borderId="64" xfId="1" applyNumberFormat="1" applyFont="1" applyFill="1" applyBorder="1" applyAlignment="1">
      <alignment horizontal="center" vertical="center"/>
    </xf>
    <xf numFmtId="0" fontId="10" fillId="0" borderId="65" xfId="1" applyNumberFormat="1" applyFont="1" applyFill="1" applyBorder="1" applyAlignment="1">
      <alignment horizontal="center" vertical="center"/>
    </xf>
    <xf numFmtId="0" fontId="10" fillId="0" borderId="65" xfId="1" applyNumberFormat="1" applyFont="1" applyFill="1" applyBorder="1" applyAlignment="1" applyProtection="1">
      <alignment horizontal="center" vertical="center"/>
    </xf>
    <xf numFmtId="0" fontId="10" fillId="0" borderId="67" xfId="1" applyNumberFormat="1" applyFont="1" applyFill="1" applyBorder="1" applyAlignment="1" applyProtection="1">
      <alignment horizontal="center" vertical="center"/>
    </xf>
    <xf numFmtId="1" fontId="53" fillId="20" borderId="65" xfId="1" applyNumberFormat="1" applyFont="1" applyFill="1" applyBorder="1" applyAlignment="1" applyProtection="1">
      <alignment horizontal="center" vertical="center"/>
      <protection locked="0"/>
    </xf>
    <xf numFmtId="1" fontId="49" fillId="0" borderId="65" xfId="1" applyNumberFormat="1" applyFont="1" applyFill="1" applyBorder="1" applyAlignment="1" applyProtection="1">
      <alignment horizontal="center" vertical="center"/>
    </xf>
    <xf numFmtId="0" fontId="10" fillId="14" borderId="66" xfId="1" applyNumberFormat="1" applyFont="1" applyFill="1" applyBorder="1" applyAlignment="1">
      <alignment horizontal="center" vertical="center" wrapText="1"/>
    </xf>
    <xf numFmtId="1" fontId="53" fillId="20" borderId="67" xfId="1" applyNumberFormat="1" applyFont="1" applyFill="1" applyBorder="1" applyAlignment="1" applyProtection="1">
      <alignment horizontal="center" vertical="center"/>
      <protection locked="0"/>
    </xf>
    <xf numFmtId="1" fontId="17" fillId="0" borderId="65" xfId="1" applyNumberFormat="1" applyFont="1" applyFill="1" applyBorder="1" applyAlignment="1" applyProtection="1">
      <alignment horizontal="center" vertical="center"/>
    </xf>
    <xf numFmtId="0" fontId="10" fillId="4" borderId="64" xfId="1" applyNumberFormat="1" applyFont="1" applyFill="1" applyBorder="1" applyAlignment="1">
      <alignment horizontal="center" vertical="center"/>
    </xf>
    <xf numFmtId="0" fontId="10" fillId="4" borderId="65" xfId="1" applyNumberFormat="1" applyFont="1" applyFill="1" applyBorder="1" applyAlignment="1">
      <alignment horizontal="center" vertical="center"/>
    </xf>
    <xf numFmtId="0" fontId="10" fillId="4" borderId="67" xfId="1" applyNumberFormat="1" applyFont="1" applyFill="1" applyBorder="1" applyAlignment="1" applyProtection="1">
      <alignment horizontal="center" vertical="center"/>
    </xf>
    <xf numFmtId="1" fontId="53" fillId="16" borderId="65" xfId="1" applyNumberFormat="1" applyFont="1" applyFill="1" applyBorder="1" applyAlignment="1" applyProtection="1">
      <alignment horizontal="center" vertical="center"/>
      <protection locked="0"/>
    </xf>
    <xf numFmtId="1" fontId="49" fillId="4" borderId="65" xfId="1" applyNumberFormat="1" applyFont="1" applyFill="1" applyBorder="1" applyAlignment="1" applyProtection="1">
      <alignment horizontal="center" vertical="center"/>
    </xf>
    <xf numFmtId="1" fontId="53" fillId="16" borderId="67" xfId="1" applyNumberFormat="1" applyFont="1" applyFill="1" applyBorder="1" applyAlignment="1" applyProtection="1">
      <alignment horizontal="center" vertical="center"/>
      <protection locked="0"/>
    </xf>
    <xf numFmtId="1" fontId="2" fillId="4" borderId="65" xfId="1" applyNumberFormat="1" applyFont="1" applyFill="1" applyBorder="1" applyAlignment="1" applyProtection="1">
      <alignment horizontal="center" vertical="center"/>
    </xf>
    <xf numFmtId="0" fontId="2" fillId="14" borderId="65" xfId="1" applyNumberFormat="1" applyFont="1" applyFill="1" applyBorder="1" applyAlignment="1" applyProtection="1">
      <alignment horizontal="center" vertical="center"/>
    </xf>
    <xf numFmtId="0" fontId="10" fillId="4" borderId="24" xfId="1" applyNumberFormat="1" applyFont="1" applyFill="1" applyBorder="1" applyAlignment="1" applyProtection="1">
      <alignment horizontal="center" vertical="center"/>
      <protection locked="0"/>
    </xf>
    <xf numFmtId="0" fontId="10" fillId="4" borderId="21" xfId="1" applyNumberFormat="1" applyFont="1" applyFill="1" applyBorder="1" applyAlignment="1" applyProtection="1">
      <alignment horizontal="center" vertical="center"/>
      <protection locked="0"/>
    </xf>
    <xf numFmtId="1" fontId="10" fillId="4" borderId="19" xfId="1" applyNumberFormat="1" applyFont="1" applyFill="1" applyBorder="1" applyAlignment="1" applyProtection="1">
      <alignment horizontal="center" vertical="center" wrapText="1"/>
    </xf>
    <xf numFmtId="0" fontId="10" fillId="0" borderId="52" xfId="1" applyNumberFormat="1" applyFont="1" applyFill="1" applyBorder="1" applyAlignment="1" applyProtection="1">
      <alignment horizontal="center" vertical="center" wrapText="1"/>
    </xf>
    <xf numFmtId="0" fontId="10" fillId="4" borderId="26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/>
    <xf numFmtId="0" fontId="1" fillId="0" borderId="0" xfId="1" applyFont="1"/>
    <xf numFmtId="0" fontId="15" fillId="0" borderId="0" xfId="1" applyFont="1" applyBorder="1" applyAlignment="1">
      <alignment horizontal="center" vertical="center"/>
    </xf>
    <xf numFmtId="0" fontId="2" fillId="0" borderId="31" xfId="1" applyFont="1" applyFill="1" applyBorder="1" applyAlignment="1">
      <alignment horizontal="left" vertical="center" wrapText="1"/>
    </xf>
    <xf numFmtId="0" fontId="1" fillId="0" borderId="0" xfId="1" applyFont="1" applyFill="1"/>
    <xf numFmtId="0" fontId="21" fillId="3" borderId="47" xfId="1" applyFont="1" applyFill="1" applyBorder="1" applyAlignment="1" applyProtection="1">
      <alignment horizontal="center" vertical="center" textRotation="90" wrapText="1"/>
    </xf>
    <xf numFmtId="0" fontId="10" fillId="4" borderId="1" xfId="1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 applyProtection="1">
      <alignment horizontal="center" vertical="center" wrapText="1"/>
    </xf>
    <xf numFmtId="0" fontId="10" fillId="0" borderId="1" xfId="1" applyNumberFormat="1" applyFont="1" applyFill="1" applyBorder="1" applyAlignment="1" applyProtection="1">
      <alignment horizontal="center" vertical="center"/>
    </xf>
    <xf numFmtId="0" fontId="10" fillId="0" borderId="1" xfId="1" applyNumberFormat="1" applyFont="1" applyFill="1" applyBorder="1" applyAlignment="1">
      <alignment horizontal="center" vertical="center" wrapText="1"/>
    </xf>
    <xf numFmtId="0" fontId="10" fillId="4" borderId="1" xfId="1" applyNumberFormat="1" applyFont="1" applyFill="1" applyBorder="1" applyAlignment="1" applyProtection="1">
      <alignment horizontal="center" vertical="center"/>
    </xf>
    <xf numFmtId="0" fontId="2" fillId="8" borderId="30" xfId="1" applyFont="1" applyFill="1" applyBorder="1" applyAlignment="1" applyProtection="1">
      <alignment horizontal="center" textRotation="90" wrapText="1"/>
    </xf>
    <xf numFmtId="0" fontId="23" fillId="8" borderId="19" xfId="1" applyFont="1" applyFill="1" applyBorder="1" applyAlignment="1" applyProtection="1">
      <alignment horizontal="center" vertical="center" textRotation="90" wrapText="1"/>
    </xf>
    <xf numFmtId="0" fontId="20" fillId="13" borderId="21" xfId="1" applyFont="1" applyFill="1" applyBorder="1" applyAlignment="1" applyProtection="1">
      <alignment horizontal="center" textRotation="90" wrapText="1"/>
    </xf>
    <xf numFmtId="0" fontId="6" fillId="7" borderId="60" xfId="1" applyFont="1" applyFill="1" applyBorder="1" applyAlignment="1" applyProtection="1">
      <alignment horizontal="center" textRotation="90" wrapText="1"/>
    </xf>
    <xf numFmtId="0" fontId="10" fillId="0" borderId="6" xfId="1" applyNumberFormat="1" applyFont="1" applyFill="1" applyBorder="1" applyAlignment="1" applyProtection="1">
      <alignment horizontal="center" vertical="center"/>
    </xf>
    <xf numFmtId="0" fontId="10" fillId="0" borderId="6" xfId="1" applyNumberFormat="1" applyFont="1" applyFill="1" applyBorder="1" applyAlignment="1" applyProtection="1">
      <alignment horizontal="center" vertical="center" wrapText="1"/>
    </xf>
    <xf numFmtId="0" fontId="10" fillId="0" borderId="6" xfId="1" applyNumberFormat="1" applyFont="1" applyFill="1" applyBorder="1" applyAlignment="1" applyProtection="1">
      <alignment horizontal="center" vertical="center"/>
      <protection locked="0"/>
    </xf>
    <xf numFmtId="0" fontId="10" fillId="14" borderId="27" xfId="1" applyNumberFormat="1" applyFont="1" applyFill="1" applyBorder="1" applyAlignment="1">
      <alignment horizontal="center" vertical="center" wrapText="1"/>
    </xf>
    <xf numFmtId="0" fontId="2" fillId="14" borderId="27" xfId="1" applyNumberFormat="1" applyFont="1" applyFill="1" applyBorder="1" applyAlignment="1" applyProtection="1">
      <alignment horizontal="center" vertical="center"/>
    </xf>
    <xf numFmtId="0" fontId="10" fillId="14" borderId="27" xfId="1" applyNumberFormat="1" applyFont="1" applyFill="1" applyBorder="1" applyAlignment="1">
      <alignment horizontal="center" vertical="center"/>
    </xf>
    <xf numFmtId="0" fontId="10" fillId="4" borderId="1" xfId="1" applyNumberFormat="1" applyFont="1" applyFill="1" applyBorder="1" applyAlignment="1" applyProtection="1">
      <alignment horizontal="center" vertical="center" wrapText="1"/>
    </xf>
    <xf numFmtId="0" fontId="10" fillId="4" borderId="6" xfId="1" applyNumberFormat="1" applyFont="1" applyFill="1" applyBorder="1" applyAlignment="1" applyProtection="1">
      <alignment horizontal="center" vertical="center"/>
    </xf>
    <xf numFmtId="0" fontId="10" fillId="4" borderId="1" xfId="1" applyNumberFormat="1" applyFont="1" applyFill="1" applyBorder="1" applyAlignment="1" applyProtection="1">
      <alignment horizontal="center" vertical="center"/>
      <protection locked="0"/>
    </xf>
    <xf numFmtId="0" fontId="2" fillId="4" borderId="27" xfId="1" applyFont="1" applyFill="1" applyBorder="1" applyAlignment="1">
      <alignment horizontal="left" vertical="center" wrapText="1"/>
    </xf>
    <xf numFmtId="0" fontId="10" fillId="4" borderId="6" xfId="1" applyNumberFormat="1" applyFont="1" applyFill="1" applyBorder="1" applyAlignment="1" applyProtection="1">
      <alignment horizontal="center" vertical="center"/>
      <protection locked="0"/>
    </xf>
    <xf numFmtId="0" fontId="7" fillId="0" borderId="1" xfId="1" applyFont="1" applyFill="1" applyBorder="1" applyAlignment="1">
      <alignment horizontal="center" vertical="center" wrapText="1"/>
    </xf>
    <xf numFmtId="0" fontId="10" fillId="0" borderId="19" xfId="1" applyNumberFormat="1" applyFont="1" applyFill="1" applyBorder="1" applyAlignment="1" applyProtection="1">
      <alignment horizontal="center" vertical="center"/>
    </xf>
    <xf numFmtId="0" fontId="2" fillId="14" borderId="28" xfId="1" applyNumberFormat="1" applyFont="1" applyFill="1" applyBorder="1" applyAlignment="1" applyProtection="1">
      <alignment horizontal="center" vertical="center"/>
    </xf>
    <xf numFmtId="0" fontId="10" fillId="0" borderId="20" xfId="1" applyNumberFormat="1" applyFont="1" applyFill="1" applyBorder="1" applyAlignment="1" applyProtection="1">
      <alignment horizontal="center" vertical="center"/>
    </xf>
    <xf numFmtId="0" fontId="10" fillId="4" borderId="15" xfId="1" applyNumberFormat="1" applyFont="1" applyFill="1" applyBorder="1" applyAlignment="1" applyProtection="1">
      <alignment horizontal="center" vertical="center"/>
    </xf>
    <xf numFmtId="0" fontId="10" fillId="4" borderId="17" xfId="1" applyNumberFormat="1" applyFont="1" applyFill="1" applyBorder="1" applyAlignment="1" applyProtection="1">
      <alignment horizontal="center" vertical="center"/>
      <protection locked="0"/>
    </xf>
    <xf numFmtId="0" fontId="10" fillId="4" borderId="15" xfId="1" applyNumberFormat="1" applyFont="1" applyFill="1" applyBorder="1" applyAlignment="1" applyProtection="1">
      <alignment horizontal="center" vertical="center"/>
      <protection locked="0"/>
    </xf>
    <xf numFmtId="0" fontId="10" fillId="4" borderId="17" xfId="1" applyNumberFormat="1" applyFont="1" applyFill="1" applyBorder="1" applyAlignment="1" applyProtection="1">
      <alignment horizontal="center" vertical="center"/>
    </xf>
    <xf numFmtId="0" fontId="10" fillId="4" borderId="15" xfId="1" applyNumberFormat="1" applyFont="1" applyFill="1" applyBorder="1" applyAlignment="1" applyProtection="1">
      <alignment horizontal="center" vertical="center" wrapText="1"/>
    </xf>
    <xf numFmtId="0" fontId="10" fillId="4" borderId="19" xfId="1" applyNumberFormat="1" applyFont="1" applyFill="1" applyBorder="1" applyAlignment="1" applyProtection="1">
      <alignment horizontal="center" vertical="center"/>
    </xf>
    <xf numFmtId="0" fontId="10" fillId="4" borderId="20" xfId="1" applyNumberFormat="1" applyFont="1" applyFill="1" applyBorder="1" applyAlignment="1" applyProtection="1">
      <alignment horizontal="center" vertical="center"/>
      <protection locked="0"/>
    </xf>
    <xf numFmtId="0" fontId="10" fillId="4" borderId="19" xfId="1" applyNumberFormat="1" applyFont="1" applyFill="1" applyBorder="1" applyAlignment="1" applyProtection="1">
      <alignment horizontal="center" vertical="center"/>
      <protection locked="0"/>
    </xf>
    <xf numFmtId="0" fontId="10" fillId="4" borderId="20" xfId="1" applyNumberFormat="1" applyFont="1" applyFill="1" applyBorder="1" applyAlignment="1" applyProtection="1">
      <alignment horizontal="center" vertical="center"/>
    </xf>
    <xf numFmtId="0" fontId="10" fillId="4" borderId="19" xfId="1" applyNumberFormat="1" applyFont="1" applyFill="1" applyBorder="1" applyAlignment="1">
      <alignment horizontal="center" vertical="center" wrapText="1"/>
    </xf>
    <xf numFmtId="0" fontId="10" fillId="4" borderId="19" xfId="1" applyNumberFormat="1" applyFont="1" applyFill="1" applyBorder="1" applyAlignment="1" applyProtection="1">
      <alignment horizontal="center" vertical="center" wrapText="1"/>
    </xf>
    <xf numFmtId="0" fontId="10" fillId="0" borderId="15" xfId="1" applyNumberFormat="1" applyFont="1" applyFill="1" applyBorder="1" applyAlignment="1" applyProtection="1">
      <alignment horizontal="center" vertical="center"/>
    </xf>
    <xf numFmtId="0" fontId="2" fillId="14" borderId="32" xfId="1" applyNumberFormat="1" applyFont="1" applyFill="1" applyBorder="1" applyAlignment="1" applyProtection="1">
      <alignment horizontal="center" vertical="center"/>
    </xf>
    <xf numFmtId="0" fontId="10" fillId="0" borderId="17" xfId="1" applyNumberFormat="1" applyFont="1" applyFill="1" applyBorder="1" applyAlignment="1" applyProtection="1">
      <alignment horizontal="center" vertical="center"/>
    </xf>
    <xf numFmtId="0" fontId="10" fillId="0" borderId="15" xfId="1" applyNumberFormat="1" applyFont="1" applyFill="1" applyBorder="1" applyAlignment="1">
      <alignment horizontal="center" vertical="center" wrapText="1"/>
    </xf>
    <xf numFmtId="0" fontId="10" fillId="0" borderId="15" xfId="1" applyNumberFormat="1" applyFont="1" applyFill="1" applyBorder="1" applyAlignment="1" applyProtection="1">
      <alignment horizontal="center" vertical="center" wrapText="1"/>
    </xf>
    <xf numFmtId="0" fontId="10" fillId="14" borderId="32" xfId="1" applyNumberFormat="1" applyFont="1" applyFill="1" applyBorder="1" applyAlignment="1">
      <alignment horizontal="center" vertical="center" wrapText="1"/>
    </xf>
    <xf numFmtId="0" fontId="10" fillId="0" borderId="9" xfId="1" applyNumberFormat="1" applyFont="1" applyFill="1" applyBorder="1" applyAlignment="1" applyProtection="1">
      <alignment horizontal="center" vertical="center"/>
    </xf>
    <xf numFmtId="1" fontId="53" fillId="0" borderId="19" xfId="1" applyNumberFormat="1" applyFont="1" applyFill="1" applyBorder="1" applyAlignment="1" applyProtection="1">
      <alignment horizontal="center" vertical="center"/>
      <protection locked="0"/>
    </xf>
    <xf numFmtId="0" fontId="10" fillId="0" borderId="68" xfId="1" applyNumberFormat="1" applyFont="1" applyFill="1" applyBorder="1" applyAlignment="1" applyProtection="1">
      <alignment horizontal="center" vertical="center"/>
    </xf>
    <xf numFmtId="0" fontId="10" fillId="0" borderId="68" xfId="1" applyNumberFormat="1" applyFont="1" applyFill="1" applyBorder="1" applyAlignment="1" applyProtection="1">
      <alignment horizontal="center" vertical="center"/>
      <protection locked="0"/>
    </xf>
    <xf numFmtId="0" fontId="10" fillId="4" borderId="65" xfId="1" applyNumberFormat="1" applyFont="1" applyFill="1" applyBorder="1" applyAlignment="1" applyProtection="1">
      <alignment horizontal="center" vertical="center"/>
    </xf>
    <xf numFmtId="0" fontId="2" fillId="14" borderId="66" xfId="1" applyNumberFormat="1" applyFont="1" applyFill="1" applyBorder="1" applyAlignment="1" applyProtection="1">
      <alignment horizontal="center" vertical="center"/>
    </xf>
    <xf numFmtId="0" fontId="10" fillId="4" borderId="68" xfId="1" applyNumberFormat="1" applyFont="1" applyFill="1" applyBorder="1" applyAlignment="1" applyProtection="1">
      <alignment horizontal="center" vertical="center"/>
    </xf>
    <xf numFmtId="0" fontId="10" fillId="4" borderId="65" xfId="1" applyNumberFormat="1" applyFont="1" applyFill="1" applyBorder="1" applyAlignment="1" applyProtection="1">
      <alignment horizontal="center" vertical="center" wrapText="1"/>
    </xf>
    <xf numFmtId="0" fontId="10" fillId="4" borderId="20" xfId="1" applyNumberFormat="1" applyFont="1" applyFill="1" applyBorder="1" applyAlignment="1" applyProtection="1">
      <alignment horizontal="center" vertical="center" wrapText="1"/>
    </xf>
    <xf numFmtId="0" fontId="2" fillId="8" borderId="51" xfId="1" applyFont="1" applyFill="1" applyBorder="1" applyAlignment="1" applyProtection="1">
      <alignment horizontal="center" textRotation="90" wrapText="1"/>
    </xf>
    <xf numFmtId="49" fontId="1" fillId="0" borderId="51" xfId="1" applyNumberFormat="1" applyFont="1" applyFill="1" applyBorder="1" applyAlignment="1" applyProtection="1">
      <alignment horizontal="center" textRotation="90" wrapText="1"/>
    </xf>
    <xf numFmtId="0" fontId="20" fillId="3" borderId="36" xfId="1" applyFont="1" applyFill="1" applyBorder="1" applyAlignment="1" applyProtection="1">
      <alignment horizontal="center" textRotation="90" wrapText="1"/>
    </xf>
    <xf numFmtId="0" fontId="7" fillId="0" borderId="30" xfId="1" applyFont="1" applyFill="1" applyBorder="1" applyAlignment="1">
      <alignment horizontal="center" vertical="center" wrapText="1"/>
    </xf>
    <xf numFmtId="0" fontId="7" fillId="4" borderId="30" xfId="1" applyFont="1" applyFill="1" applyBorder="1" applyAlignment="1">
      <alignment horizontal="center" vertical="center" wrapText="1"/>
    </xf>
    <xf numFmtId="0" fontId="7" fillId="4" borderId="35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4" borderId="44" xfId="1" applyFont="1" applyFill="1" applyBorder="1" applyAlignment="1">
      <alignment horizontal="center" vertical="center" wrapText="1"/>
    </xf>
    <xf numFmtId="0" fontId="7" fillId="4" borderId="15" xfId="1" applyFont="1" applyFill="1" applyBorder="1" applyAlignment="1">
      <alignment horizontal="center" vertical="center" wrapText="1"/>
    </xf>
    <xf numFmtId="0" fontId="7" fillId="0" borderId="65" xfId="1" applyFont="1" applyFill="1" applyBorder="1" applyAlignment="1">
      <alignment horizontal="center" vertical="center" wrapText="1"/>
    </xf>
    <xf numFmtId="0" fontId="7" fillId="0" borderId="44" xfId="1" applyFont="1" applyFill="1" applyBorder="1" applyAlignment="1">
      <alignment horizontal="center" vertical="center" wrapText="1"/>
    </xf>
    <xf numFmtId="0" fontId="7" fillId="20" borderId="29" xfId="1" applyFont="1" applyFill="1" applyBorder="1" applyAlignment="1">
      <alignment horizontal="center" vertical="center" wrapText="1"/>
    </xf>
    <xf numFmtId="0" fontId="7" fillId="20" borderId="43" xfId="1" applyFont="1" applyFill="1" applyBorder="1" applyAlignment="1">
      <alignment horizontal="center" vertical="center" wrapText="1"/>
    </xf>
    <xf numFmtId="0" fontId="7" fillId="16" borderId="29" xfId="1" applyFont="1" applyFill="1" applyBorder="1" applyAlignment="1">
      <alignment horizontal="center" vertical="center" wrapText="1"/>
    </xf>
    <xf numFmtId="0" fontId="7" fillId="16" borderId="25" xfId="1" applyFont="1" applyFill="1" applyBorder="1" applyAlignment="1">
      <alignment horizontal="center" vertical="center" wrapText="1"/>
    </xf>
    <xf numFmtId="0" fontId="7" fillId="16" borderId="26" xfId="1" applyFont="1" applyFill="1" applyBorder="1" applyAlignment="1">
      <alignment horizontal="center" vertical="center" wrapText="1"/>
    </xf>
    <xf numFmtId="0" fontId="7" fillId="20" borderId="24" xfId="1" applyFont="1" applyFill="1" applyBorder="1" applyAlignment="1">
      <alignment horizontal="center" vertical="center" wrapText="1"/>
    </xf>
    <xf numFmtId="0" fontId="7" fillId="20" borderId="59" xfId="1" applyFont="1" applyFill="1" applyBorder="1" applyAlignment="1">
      <alignment horizontal="center" vertical="center" wrapText="1"/>
    </xf>
    <xf numFmtId="0" fontId="7" fillId="20" borderId="26" xfId="1" applyFont="1" applyFill="1" applyBorder="1" applyAlignment="1">
      <alignment horizontal="center" vertical="center" wrapText="1"/>
    </xf>
    <xf numFmtId="0" fontId="7" fillId="0" borderId="34" xfId="1" applyFont="1" applyFill="1" applyBorder="1" applyAlignment="1">
      <alignment horizontal="center" vertical="center" wrapText="1"/>
    </xf>
    <xf numFmtId="0" fontId="7" fillId="4" borderId="12" xfId="1" applyFont="1" applyFill="1" applyBorder="1" applyAlignment="1">
      <alignment horizontal="center" vertical="center" wrapText="1"/>
    </xf>
    <xf numFmtId="0" fontId="7" fillId="20" borderId="25" xfId="1" applyFont="1" applyFill="1" applyBorder="1" applyAlignment="1">
      <alignment horizontal="center" vertical="center" wrapText="1"/>
    </xf>
    <xf numFmtId="0" fontId="7" fillId="4" borderId="13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4" borderId="37" xfId="1" applyFont="1" applyFill="1" applyBorder="1" applyAlignment="1">
      <alignment horizontal="center" vertical="center" wrapText="1"/>
    </xf>
    <xf numFmtId="0" fontId="7" fillId="4" borderId="38" xfId="1" applyFont="1" applyFill="1" applyBorder="1" applyAlignment="1">
      <alignment horizontal="center" vertical="center" wrapText="1"/>
    </xf>
    <xf numFmtId="0" fontId="7" fillId="16" borderId="24" xfId="1" applyFont="1" applyFill="1" applyBorder="1" applyAlignment="1">
      <alignment horizontal="center" vertical="center" wrapText="1"/>
    </xf>
    <xf numFmtId="0" fontId="7" fillId="20" borderId="64" xfId="1" applyFont="1" applyFill="1" applyBorder="1" applyAlignment="1">
      <alignment horizontal="center" vertical="center" wrapText="1"/>
    </xf>
    <xf numFmtId="0" fontId="7" fillId="16" borderId="64" xfId="1" applyFont="1" applyFill="1" applyBorder="1" applyAlignment="1">
      <alignment horizontal="center" vertical="center" wrapText="1"/>
    </xf>
    <xf numFmtId="0" fontId="7" fillId="16" borderId="43" xfId="1" applyFont="1" applyFill="1" applyBorder="1" applyAlignment="1">
      <alignment horizontal="center" vertical="center" wrapText="1"/>
    </xf>
    <xf numFmtId="0" fontId="10" fillId="0" borderId="11" xfId="1" applyNumberFormat="1" applyFont="1" applyFill="1" applyBorder="1" applyAlignment="1" applyProtection="1">
      <alignment horizontal="center" vertical="center"/>
    </xf>
    <xf numFmtId="0" fontId="10" fillId="0" borderId="21" xfId="1" applyNumberFormat="1" applyFont="1" applyFill="1" applyBorder="1" applyAlignment="1">
      <alignment horizontal="center" vertical="center"/>
    </xf>
    <xf numFmtId="0" fontId="10" fillId="4" borderId="11" xfId="1" applyNumberFormat="1" applyFont="1" applyFill="1" applyBorder="1" applyAlignment="1">
      <alignment horizontal="center" vertical="center"/>
    </xf>
    <xf numFmtId="0" fontId="10" fillId="0" borderId="16" xfId="1" applyNumberFormat="1" applyFont="1" applyFill="1" applyBorder="1" applyAlignment="1">
      <alignment horizontal="center" vertical="center"/>
    </xf>
    <xf numFmtId="0" fontId="10" fillId="4" borderId="21" xfId="1" applyNumberFormat="1" applyFont="1" applyFill="1" applyBorder="1" applyAlignment="1">
      <alignment horizontal="center" vertical="center"/>
    </xf>
    <xf numFmtId="0" fontId="10" fillId="0" borderId="11" xfId="1" applyNumberFormat="1" applyFont="1" applyFill="1" applyBorder="1" applyAlignment="1">
      <alignment horizontal="center" vertical="center"/>
    </xf>
    <xf numFmtId="0" fontId="10" fillId="4" borderId="22" xfId="1" applyNumberFormat="1" applyFont="1" applyFill="1" applyBorder="1" applyAlignment="1" applyProtection="1">
      <alignment horizontal="center" vertical="center"/>
      <protection locked="0"/>
    </xf>
    <xf numFmtId="0" fontId="10" fillId="0" borderId="18" xfId="1" applyNumberFormat="1" applyFont="1" applyFill="1" applyBorder="1" applyAlignment="1">
      <alignment horizontal="center" vertical="center"/>
    </xf>
    <xf numFmtId="0" fontId="10" fillId="4" borderId="16" xfId="1" applyNumberFormat="1" applyFont="1" applyFill="1" applyBorder="1" applyAlignment="1">
      <alignment horizontal="center" vertical="center"/>
    </xf>
    <xf numFmtId="0" fontId="10" fillId="0" borderId="67" xfId="1" applyNumberFormat="1" applyFont="1" applyFill="1" applyBorder="1" applyAlignment="1">
      <alignment horizontal="center" vertical="center"/>
    </xf>
    <xf numFmtId="0" fontId="10" fillId="4" borderId="67" xfId="1" applyNumberFormat="1" applyFont="1" applyFill="1" applyBorder="1" applyAlignment="1">
      <alignment horizontal="center" vertical="center"/>
    </xf>
    <xf numFmtId="0" fontId="10" fillId="4" borderId="16" xfId="1" applyNumberFormat="1" applyFont="1" applyFill="1" applyBorder="1" applyAlignment="1" applyProtection="1">
      <alignment horizontal="center" vertical="center"/>
      <protection locked="0"/>
    </xf>
    <xf numFmtId="0" fontId="10" fillId="4" borderId="68" xfId="1" applyNumberFormat="1" applyFont="1" applyFill="1" applyBorder="1" applyAlignment="1" applyProtection="1">
      <alignment horizontal="center" vertical="center"/>
      <protection locked="0"/>
    </xf>
    <xf numFmtId="0" fontId="10" fillId="4" borderId="11" xfId="1" applyNumberFormat="1" applyFont="1" applyFill="1" applyBorder="1" applyAlignment="1" applyProtection="1">
      <alignment horizontal="center" vertical="center"/>
      <protection locked="0"/>
    </xf>
    <xf numFmtId="0" fontId="10" fillId="4" borderId="21" xfId="1" applyNumberFormat="1" applyFont="1" applyFill="1" applyBorder="1" applyAlignment="1" applyProtection="1">
      <alignment horizontal="center" vertical="center"/>
    </xf>
    <xf numFmtId="0" fontId="10" fillId="0" borderId="18" xfId="1" applyNumberFormat="1" applyFont="1" applyFill="1" applyBorder="1" applyAlignment="1" applyProtection="1">
      <alignment horizontal="center" vertical="center"/>
    </xf>
    <xf numFmtId="0" fontId="10" fillId="4" borderId="14" xfId="1" applyNumberFormat="1" applyFont="1" applyFill="1" applyBorder="1" applyAlignment="1">
      <alignment horizontal="center" vertical="center"/>
    </xf>
    <xf numFmtId="0" fontId="10" fillId="0" borderId="54" xfId="1" applyNumberFormat="1" applyFont="1" applyFill="1" applyBorder="1" applyAlignment="1">
      <alignment horizontal="center" vertical="center"/>
    </xf>
    <xf numFmtId="0" fontId="10" fillId="4" borderId="67" xfId="1" applyNumberFormat="1" applyFont="1" applyFill="1" applyBorder="1" applyAlignment="1" applyProtection="1">
      <alignment horizontal="center" vertical="center"/>
      <protection locked="0"/>
    </xf>
    <xf numFmtId="0" fontId="10" fillId="0" borderId="4" xfId="1" applyNumberFormat="1" applyFont="1" applyFill="1" applyBorder="1" applyAlignment="1">
      <alignment horizontal="center" vertical="center"/>
    </xf>
    <xf numFmtId="0" fontId="10" fillId="0" borderId="14" xfId="1" applyNumberFormat="1" applyFont="1" applyFill="1" applyBorder="1" applyAlignment="1">
      <alignment horizontal="center" vertical="center"/>
    </xf>
    <xf numFmtId="0" fontId="10" fillId="0" borderId="54" xfId="1" applyNumberFormat="1" applyFont="1" applyFill="1" applyBorder="1" applyAlignment="1" applyProtection="1">
      <alignment horizontal="center" vertical="center"/>
      <protection locked="0"/>
    </xf>
    <xf numFmtId="0" fontId="10" fillId="0" borderId="11" xfId="1" applyNumberFormat="1" applyFont="1" applyFill="1" applyBorder="1" applyAlignment="1" applyProtection="1">
      <alignment horizontal="center" vertical="center" wrapText="1"/>
    </xf>
    <xf numFmtId="0" fontId="10" fillId="4" borderId="16" xfId="1" applyNumberFormat="1" applyFont="1" applyFill="1" applyBorder="1" applyAlignment="1" applyProtection="1">
      <alignment horizontal="center" vertical="center" wrapText="1"/>
    </xf>
    <xf numFmtId="0" fontId="10" fillId="0" borderId="21" xfId="1" applyNumberFormat="1" applyFont="1" applyFill="1" applyBorder="1" applyAlignment="1" applyProtection="1">
      <alignment horizontal="center" vertical="center" wrapText="1"/>
    </xf>
    <xf numFmtId="0" fontId="10" fillId="4" borderId="11" xfId="1" applyNumberFormat="1" applyFont="1" applyFill="1" applyBorder="1" applyAlignment="1" applyProtection="1">
      <alignment horizontal="center" vertical="center" wrapText="1"/>
    </xf>
    <xf numFmtId="0" fontId="10" fillId="0" borderId="16" xfId="1" applyNumberFormat="1" applyFont="1" applyFill="1" applyBorder="1" applyAlignment="1" applyProtection="1">
      <alignment horizontal="center" vertical="center" wrapText="1"/>
    </xf>
    <xf numFmtId="0" fontId="10" fillId="4" borderId="21" xfId="1" applyNumberFormat="1" applyFont="1" applyFill="1" applyBorder="1" applyAlignment="1" applyProtection="1">
      <alignment horizontal="center" vertical="center" wrapText="1"/>
    </xf>
    <xf numFmtId="0" fontId="10" fillId="4" borderId="67" xfId="1" applyNumberFormat="1" applyFont="1" applyFill="1" applyBorder="1" applyAlignment="1" applyProtection="1">
      <alignment horizontal="center" vertical="center" wrapText="1"/>
    </xf>
    <xf numFmtId="0" fontId="10" fillId="4" borderId="11" xfId="1" applyNumberFormat="1" applyFont="1" applyFill="1" applyBorder="1" applyAlignment="1">
      <alignment horizontal="center" vertical="center" wrapText="1"/>
    </xf>
    <xf numFmtId="0" fontId="10" fillId="0" borderId="16" xfId="1" applyNumberFormat="1" applyFont="1" applyFill="1" applyBorder="1" applyAlignment="1">
      <alignment horizontal="center" vertical="center" wrapText="1"/>
    </xf>
    <xf numFmtId="0" fontId="10" fillId="0" borderId="11" xfId="1" applyNumberFormat="1" applyFont="1" applyFill="1" applyBorder="1" applyAlignment="1">
      <alignment horizontal="center" vertical="center" wrapText="1"/>
    </xf>
    <xf numFmtId="0" fontId="10" fillId="4" borderId="21" xfId="1" applyNumberFormat="1" applyFont="1" applyFill="1" applyBorder="1" applyAlignment="1">
      <alignment horizontal="center" vertical="center" wrapText="1"/>
    </xf>
    <xf numFmtId="0" fontId="2" fillId="14" borderId="31" xfId="1" applyNumberFormat="1" applyFont="1" applyFill="1" applyBorder="1" applyAlignment="1" applyProtection="1">
      <alignment horizontal="center" vertical="center"/>
    </xf>
    <xf numFmtId="0" fontId="10" fillId="4" borderId="69" xfId="1" applyNumberFormat="1" applyFont="1" applyFill="1" applyBorder="1" applyAlignment="1" applyProtection="1">
      <alignment horizontal="center" vertical="center"/>
    </xf>
    <xf numFmtId="0" fontId="10" fillId="0" borderId="30" xfId="1" applyNumberFormat="1" applyFont="1" applyFill="1" applyBorder="1" applyAlignment="1" applyProtection="1">
      <alignment horizontal="center" vertical="center"/>
    </xf>
    <xf numFmtId="0" fontId="8" fillId="0" borderId="70" xfId="1" applyNumberFormat="1" applyFont="1" applyFill="1" applyBorder="1" applyAlignment="1" applyProtection="1">
      <alignment horizontal="center" vertical="center"/>
    </xf>
    <xf numFmtId="0" fontId="8" fillId="4" borderId="71" xfId="1" applyNumberFormat="1" applyFont="1" applyFill="1" applyBorder="1" applyAlignment="1" applyProtection="1">
      <alignment horizontal="center" vertical="center"/>
    </xf>
    <xf numFmtId="0" fontId="8" fillId="0" borderId="72" xfId="1" applyNumberFormat="1" applyFont="1" applyFill="1" applyBorder="1" applyAlignment="1" applyProtection="1">
      <alignment horizontal="center" vertical="center"/>
    </xf>
    <xf numFmtId="0" fontId="8" fillId="4" borderId="73" xfId="1" applyNumberFormat="1" applyFont="1" applyFill="1" applyBorder="1" applyAlignment="1" applyProtection="1">
      <alignment horizontal="center" vertical="center"/>
    </xf>
    <xf numFmtId="0" fontId="8" fillId="4" borderId="72" xfId="1" applyNumberFormat="1" applyFont="1" applyFill="1" applyBorder="1" applyAlignment="1" applyProtection="1">
      <alignment horizontal="center" vertical="center"/>
    </xf>
    <xf numFmtId="0" fontId="8" fillId="0" borderId="73" xfId="1" applyNumberFormat="1" applyFont="1" applyFill="1" applyBorder="1" applyAlignment="1" applyProtection="1">
      <alignment horizontal="center" vertical="center"/>
    </xf>
    <xf numFmtId="0" fontId="8" fillId="0" borderId="71" xfId="1" applyNumberFormat="1" applyFont="1" applyFill="1" applyBorder="1" applyAlignment="1" applyProtection="1">
      <alignment horizontal="center" vertical="center"/>
    </xf>
    <xf numFmtId="0" fontId="8" fillId="4" borderId="72" xfId="1" quotePrefix="1" applyNumberFormat="1" applyFont="1" applyFill="1" applyBorder="1" applyAlignment="1" applyProtection="1">
      <alignment horizontal="center" vertical="center"/>
      <protection locked="0"/>
    </xf>
    <xf numFmtId="0" fontId="8" fillId="4" borderId="71" xfId="1" quotePrefix="1" applyNumberFormat="1" applyFont="1" applyFill="1" applyBorder="1" applyAlignment="1" applyProtection="1">
      <alignment horizontal="center" vertical="center"/>
      <protection locked="0"/>
    </xf>
    <xf numFmtId="0" fontId="8" fillId="4" borderId="73" xfId="1" quotePrefix="1" applyNumberFormat="1" applyFont="1" applyFill="1" applyBorder="1" applyAlignment="1" applyProtection="1">
      <alignment horizontal="center" vertical="center"/>
    </xf>
    <xf numFmtId="0" fontId="8" fillId="4" borderId="71" xfId="1" quotePrefix="1" applyNumberFormat="1" applyFont="1" applyFill="1" applyBorder="1" applyAlignment="1" applyProtection="1">
      <alignment horizontal="center" vertical="center"/>
    </xf>
    <xf numFmtId="164" fontId="12" fillId="0" borderId="76" xfId="1" applyNumberFormat="1" applyFont="1" applyFill="1" applyBorder="1" applyAlignment="1">
      <alignment horizontal="center" vertical="center"/>
    </xf>
    <xf numFmtId="1" fontId="8" fillId="4" borderId="73" xfId="1" quotePrefix="1" applyNumberFormat="1" applyFont="1" applyFill="1" applyBorder="1" applyAlignment="1" applyProtection="1">
      <alignment horizontal="center" vertical="center"/>
      <protection locked="0"/>
    </xf>
    <xf numFmtId="1" fontId="8" fillId="0" borderId="73" xfId="1" quotePrefix="1" applyNumberFormat="1" applyFont="1" applyFill="1" applyBorder="1" applyAlignment="1" applyProtection="1">
      <alignment horizontal="center" vertical="center"/>
      <protection locked="0"/>
    </xf>
    <xf numFmtId="0" fontId="10" fillId="4" borderId="71" xfId="1" applyNumberFormat="1" applyFont="1" applyFill="1" applyBorder="1" applyAlignment="1" applyProtection="1">
      <alignment horizontal="center" vertical="center"/>
    </xf>
    <xf numFmtId="1" fontId="8" fillId="4" borderId="71" xfId="1" quotePrefix="1" applyNumberFormat="1" applyFont="1" applyFill="1" applyBorder="1" applyAlignment="1" applyProtection="1">
      <alignment horizontal="center" vertical="center"/>
      <protection locked="0"/>
    </xf>
    <xf numFmtId="0" fontId="8" fillId="4" borderId="75" xfId="1" applyNumberFormat="1" applyFont="1" applyFill="1" applyBorder="1" applyAlignment="1" applyProtection="1">
      <alignment horizontal="center" vertical="center"/>
    </xf>
    <xf numFmtId="0" fontId="8" fillId="4" borderId="73" xfId="1" applyNumberFormat="1" applyFont="1" applyFill="1" applyBorder="1" applyAlignment="1">
      <alignment horizontal="center" vertical="center"/>
    </xf>
    <xf numFmtId="0" fontId="8" fillId="0" borderId="71" xfId="1" applyNumberFormat="1" applyFont="1" applyFill="1" applyBorder="1" applyAlignment="1">
      <alignment horizontal="center" vertical="center"/>
    </xf>
    <xf numFmtId="0" fontId="8" fillId="4" borderId="72" xfId="1" applyNumberFormat="1" applyFont="1" applyFill="1" applyBorder="1" applyAlignment="1">
      <alignment horizontal="center" vertical="center"/>
    </xf>
    <xf numFmtId="0" fontId="8" fillId="0" borderId="73" xfId="1" applyNumberFormat="1" applyFont="1" applyFill="1" applyBorder="1" applyAlignment="1">
      <alignment horizontal="center" vertical="center"/>
    </xf>
    <xf numFmtId="0" fontId="10" fillId="0" borderId="73" xfId="1" applyNumberFormat="1" applyFont="1" applyFill="1" applyBorder="1" applyAlignment="1" applyProtection="1">
      <alignment horizontal="center" vertical="center" wrapText="1"/>
    </xf>
    <xf numFmtId="0" fontId="8" fillId="0" borderId="77" xfId="1" applyNumberFormat="1" applyFont="1" applyFill="1" applyBorder="1" applyAlignment="1" applyProtection="1">
      <alignment horizontal="center" vertical="center"/>
    </xf>
    <xf numFmtId="0" fontId="25" fillId="0" borderId="73" xfId="1" quotePrefix="1" applyNumberFormat="1" applyFont="1" applyFill="1" applyBorder="1" applyAlignment="1" applyProtection="1">
      <alignment horizontal="center" vertical="center"/>
    </xf>
    <xf numFmtId="0" fontId="10" fillId="0" borderId="79" xfId="1" applyNumberFormat="1" applyFont="1" applyFill="1" applyBorder="1" applyAlignment="1" applyProtection="1">
      <alignment horizontal="center" vertical="center"/>
    </xf>
    <xf numFmtId="1" fontId="8" fillId="4" borderId="80" xfId="1" quotePrefix="1" applyNumberFormat="1" applyFont="1" applyFill="1" applyBorder="1" applyAlignment="1" applyProtection="1">
      <alignment horizontal="center" vertical="center"/>
      <protection locked="0"/>
    </xf>
    <xf numFmtId="1" fontId="8" fillId="0" borderId="81" xfId="1" quotePrefix="1" applyNumberFormat="1" applyFont="1" applyFill="1" applyBorder="1" applyAlignment="1" applyProtection="1">
      <alignment horizontal="center" vertical="center"/>
      <protection locked="0"/>
    </xf>
    <xf numFmtId="0" fontId="8" fillId="4" borderId="82" xfId="1" quotePrefix="1" applyNumberFormat="1" applyFont="1" applyFill="1" applyBorder="1" applyAlignment="1" applyProtection="1">
      <alignment horizontal="center" vertical="center"/>
      <protection locked="0"/>
    </xf>
    <xf numFmtId="0" fontId="10" fillId="0" borderId="80" xfId="1" applyNumberFormat="1" applyFont="1" applyFill="1" applyBorder="1" applyAlignment="1" applyProtection="1">
      <alignment horizontal="center" vertical="center"/>
    </xf>
    <xf numFmtId="0" fontId="10" fillId="0" borderId="82" xfId="1" applyNumberFormat="1" applyFont="1" applyFill="1" applyBorder="1" applyAlignment="1" applyProtection="1">
      <alignment horizontal="center" vertical="center"/>
    </xf>
    <xf numFmtId="0" fontId="10" fillId="4" borderId="82" xfId="1" applyNumberFormat="1" applyFont="1" applyFill="1" applyBorder="1" applyAlignment="1" applyProtection="1">
      <alignment horizontal="center" vertical="center"/>
    </xf>
    <xf numFmtId="0" fontId="10" fillId="4" borderId="81" xfId="1" applyNumberFormat="1" applyFont="1" applyFill="1" applyBorder="1" applyAlignment="1" applyProtection="1">
      <alignment horizontal="center" vertical="center"/>
    </xf>
    <xf numFmtId="0" fontId="10" fillId="0" borderId="83" xfId="1" applyNumberFormat="1" applyFont="1" applyFill="1" applyBorder="1" applyAlignment="1" applyProtection="1">
      <alignment horizontal="center" vertical="center"/>
    </xf>
    <xf numFmtId="0" fontId="10" fillId="4" borderId="80" xfId="1" applyNumberFormat="1" applyFont="1" applyFill="1" applyBorder="1" applyAlignment="1" applyProtection="1">
      <alignment horizontal="center" vertical="center"/>
    </xf>
    <xf numFmtId="0" fontId="10" fillId="0" borderId="81" xfId="1" applyNumberFormat="1" applyFont="1" applyFill="1" applyBorder="1" applyAlignment="1" applyProtection="1">
      <alignment horizontal="center" vertical="center"/>
    </xf>
    <xf numFmtId="0" fontId="8" fillId="0" borderId="81" xfId="1" quotePrefix="1" applyNumberFormat="1" applyFont="1" applyFill="1" applyBorder="1" applyAlignment="1" applyProtection="1">
      <alignment horizontal="center" vertical="center"/>
      <protection locked="0"/>
    </xf>
    <xf numFmtId="0" fontId="10" fillId="0" borderId="84" xfId="1" applyNumberFormat="1" applyFont="1" applyFill="1" applyBorder="1" applyAlignment="1" applyProtection="1">
      <alignment horizontal="center" vertical="center"/>
    </xf>
    <xf numFmtId="1" fontId="8" fillId="4" borderId="84" xfId="1" quotePrefix="1" applyNumberFormat="1" applyFont="1" applyFill="1" applyBorder="1" applyAlignment="1" applyProtection="1">
      <alignment horizontal="center" vertical="center"/>
      <protection locked="0"/>
    </xf>
    <xf numFmtId="1" fontId="8" fillId="4" borderId="82" xfId="1" quotePrefix="1" applyNumberFormat="1" applyFont="1" applyFill="1" applyBorder="1" applyAlignment="1" applyProtection="1">
      <alignment horizontal="center" vertical="center"/>
      <protection locked="0"/>
    </xf>
    <xf numFmtId="1" fontId="8" fillId="4" borderId="81" xfId="1" quotePrefix="1" applyNumberFormat="1" applyFont="1" applyFill="1" applyBorder="1" applyAlignment="1" applyProtection="1">
      <alignment horizontal="center" vertical="center"/>
      <protection locked="0"/>
    </xf>
    <xf numFmtId="1" fontId="8" fillId="0" borderId="82" xfId="1" quotePrefix="1" applyNumberFormat="1" applyFont="1" applyFill="1" applyBorder="1" applyAlignment="1" applyProtection="1">
      <alignment horizontal="center" vertical="center"/>
      <protection locked="0"/>
    </xf>
    <xf numFmtId="164" fontId="12" fillId="0" borderId="85" xfId="1" applyNumberFormat="1" applyFont="1" applyFill="1" applyBorder="1" applyAlignment="1">
      <alignment horizontal="center" vertical="center"/>
    </xf>
    <xf numFmtId="0" fontId="10" fillId="0" borderId="70" xfId="1" applyNumberFormat="1" applyFont="1" applyFill="1" applyBorder="1" applyAlignment="1" applyProtection="1">
      <alignment horizontal="center" vertical="center"/>
    </xf>
    <xf numFmtId="0" fontId="10" fillId="0" borderId="72" xfId="1" applyNumberFormat="1" applyFont="1" applyFill="1" applyBorder="1" applyAlignment="1" applyProtection="1">
      <alignment horizontal="center" vertical="center"/>
    </xf>
    <xf numFmtId="0" fontId="10" fillId="4" borderId="73" xfId="1" applyNumberFormat="1" applyFont="1" applyFill="1" applyBorder="1" applyAlignment="1" applyProtection="1">
      <alignment horizontal="center" vertical="center"/>
    </xf>
    <xf numFmtId="0" fontId="10" fillId="0" borderId="71" xfId="1" applyNumberFormat="1" applyFont="1" applyFill="1" applyBorder="1" applyAlignment="1" applyProtection="1">
      <alignment horizontal="center" vertical="center"/>
    </xf>
    <xf numFmtId="0" fontId="10" fillId="4" borderId="72" xfId="1" applyNumberFormat="1" applyFont="1" applyFill="1" applyBorder="1" applyAlignment="1" applyProtection="1">
      <alignment horizontal="center" vertical="center"/>
    </xf>
    <xf numFmtId="0" fontId="10" fillId="0" borderId="73" xfId="1" applyNumberFormat="1" applyFont="1" applyFill="1" applyBorder="1" applyAlignment="1" applyProtection="1">
      <alignment horizontal="center" vertical="center"/>
    </xf>
    <xf numFmtId="0" fontId="10" fillId="0" borderId="77" xfId="1" applyNumberFormat="1" applyFont="1" applyFill="1" applyBorder="1" applyAlignment="1" applyProtection="1">
      <alignment horizontal="center" vertical="center"/>
    </xf>
    <xf numFmtId="0" fontId="25" fillId="0" borderId="75" xfId="1" quotePrefix="1" applyFont="1" applyFill="1" applyBorder="1" applyAlignment="1" applyProtection="1">
      <alignment horizontal="center" vertical="center"/>
      <protection locked="0"/>
    </xf>
    <xf numFmtId="0" fontId="10" fillId="4" borderId="75" xfId="1" applyNumberFormat="1" applyFont="1" applyFill="1" applyBorder="1" applyAlignment="1" applyProtection="1">
      <alignment horizontal="center" vertical="center"/>
    </xf>
    <xf numFmtId="1" fontId="8" fillId="4" borderId="73" xfId="1" quotePrefix="1" applyNumberFormat="1" applyFont="1" applyFill="1" applyBorder="1" applyAlignment="1" applyProtection="1">
      <alignment horizontal="center" vertical="center"/>
    </xf>
    <xf numFmtId="1" fontId="8" fillId="0" borderId="75" xfId="1" quotePrefix="1" applyNumberFormat="1" applyFont="1" applyFill="1" applyBorder="1" applyAlignment="1" applyProtection="1">
      <alignment horizontal="center" vertical="center"/>
      <protection locked="0"/>
    </xf>
    <xf numFmtId="0" fontId="8" fillId="0" borderId="78" xfId="1" quotePrefix="1" applyNumberFormat="1" applyFont="1" applyFill="1" applyBorder="1" applyAlignment="1" applyProtection="1">
      <alignment horizontal="center" vertical="center"/>
      <protection locked="0"/>
    </xf>
    <xf numFmtId="0" fontId="25" fillId="15" borderId="82" xfId="1" quotePrefix="1" applyNumberFormat="1" applyFont="1" applyFill="1" applyBorder="1" applyAlignment="1" applyProtection="1">
      <alignment horizontal="center" vertical="center"/>
      <protection locked="0"/>
    </xf>
    <xf numFmtId="0" fontId="25" fillId="18" borderId="82" xfId="1" quotePrefix="1" applyNumberFormat="1" applyFont="1" applyFill="1" applyBorder="1" applyAlignment="1" applyProtection="1">
      <alignment horizontal="center" vertical="center"/>
      <protection locked="0"/>
    </xf>
    <xf numFmtId="0" fontId="8" fillId="0" borderId="86" xfId="1" quotePrefix="1" applyNumberFormat="1" applyFont="1" applyFill="1" applyBorder="1" applyAlignment="1" applyProtection="1">
      <alignment horizontal="center" vertical="center"/>
      <protection locked="0"/>
    </xf>
    <xf numFmtId="0" fontId="10" fillId="4" borderId="84" xfId="1" applyNumberFormat="1" applyFont="1" applyFill="1" applyBorder="1" applyAlignment="1" applyProtection="1">
      <alignment horizontal="center" vertical="center"/>
    </xf>
    <xf numFmtId="0" fontId="10" fillId="0" borderId="87" xfId="1" applyNumberFormat="1" applyFont="1" applyFill="1" applyBorder="1" applyAlignment="1" applyProtection="1">
      <alignment horizontal="center" vertical="center"/>
    </xf>
    <xf numFmtId="0" fontId="10" fillId="4" borderId="88" xfId="1" applyNumberFormat="1" applyFont="1" applyFill="1" applyBorder="1" applyAlignment="1" applyProtection="1">
      <alignment horizontal="center" vertical="center"/>
    </xf>
    <xf numFmtId="0" fontId="10" fillId="0" borderId="89" xfId="1" applyNumberFormat="1" applyFont="1" applyFill="1" applyBorder="1" applyAlignment="1" applyProtection="1">
      <alignment horizontal="center" vertical="center"/>
    </xf>
    <xf numFmtId="0" fontId="10" fillId="4" borderId="90" xfId="1" applyNumberFormat="1" applyFont="1" applyFill="1" applyBorder="1" applyAlignment="1" applyProtection="1">
      <alignment horizontal="center" vertical="center"/>
    </xf>
    <xf numFmtId="0" fontId="10" fillId="0" borderId="88" xfId="1" applyNumberFormat="1" applyFont="1" applyFill="1" applyBorder="1" applyAlignment="1" applyProtection="1">
      <alignment horizontal="center" vertical="center"/>
    </xf>
    <xf numFmtId="0" fontId="10" fillId="4" borderId="89" xfId="1" applyNumberFormat="1" applyFont="1" applyFill="1" applyBorder="1" applyAlignment="1" applyProtection="1">
      <alignment horizontal="center" vertical="center"/>
    </xf>
    <xf numFmtId="0" fontId="25" fillId="15" borderId="90" xfId="1" quotePrefix="1" applyNumberFormat="1" applyFont="1" applyFill="1" applyBorder="1" applyAlignment="1" applyProtection="1">
      <alignment horizontal="center" vertical="center"/>
      <protection locked="0"/>
    </xf>
    <xf numFmtId="0" fontId="25" fillId="18" borderId="90" xfId="1" quotePrefix="1" applyNumberFormat="1" applyFont="1" applyFill="1" applyBorder="1" applyAlignment="1" applyProtection="1">
      <alignment horizontal="center" vertical="center"/>
      <protection locked="0"/>
    </xf>
    <xf numFmtId="0" fontId="10" fillId="0" borderId="90" xfId="1" applyNumberFormat="1" applyFont="1" applyFill="1" applyBorder="1" applyAlignment="1" applyProtection="1">
      <alignment horizontal="center" vertical="center"/>
    </xf>
    <xf numFmtId="0" fontId="10" fillId="0" borderId="91" xfId="1" applyNumberFormat="1" applyFont="1" applyFill="1" applyBorder="1" applyAlignment="1" applyProtection="1">
      <alignment horizontal="center" vertical="center"/>
    </xf>
    <xf numFmtId="0" fontId="8" fillId="0" borderId="92" xfId="1" quotePrefix="1" applyNumberFormat="1" applyFont="1" applyFill="1" applyBorder="1" applyAlignment="1" applyProtection="1">
      <alignment horizontal="center" vertical="center"/>
      <protection locked="0"/>
    </xf>
    <xf numFmtId="0" fontId="10" fillId="0" borderId="93" xfId="1" applyNumberFormat="1" applyFont="1" applyFill="1" applyBorder="1" applyAlignment="1" applyProtection="1">
      <alignment horizontal="center" vertical="center"/>
    </xf>
    <xf numFmtId="0" fontId="10" fillId="4" borderId="93" xfId="1" applyNumberFormat="1" applyFont="1" applyFill="1" applyBorder="1" applyAlignment="1" applyProtection="1">
      <alignment horizontal="center" vertical="center"/>
    </xf>
    <xf numFmtId="1" fontId="8" fillId="4" borderId="89" xfId="1" quotePrefix="1" applyNumberFormat="1" applyFont="1" applyFill="1" applyBorder="1" applyAlignment="1" applyProtection="1">
      <alignment horizontal="center" vertical="center"/>
      <protection locked="0"/>
    </xf>
    <xf numFmtId="1" fontId="8" fillId="4" borderId="88" xfId="1" quotePrefix="1" applyNumberFormat="1" applyFont="1" applyFill="1" applyBorder="1" applyAlignment="1" applyProtection="1">
      <alignment horizontal="center" vertical="center"/>
      <protection locked="0"/>
    </xf>
    <xf numFmtId="164" fontId="12" fillId="0" borderId="94" xfId="1" applyNumberFormat="1" applyFont="1" applyFill="1" applyBorder="1" applyAlignment="1">
      <alignment horizontal="center" vertical="center"/>
    </xf>
    <xf numFmtId="1" fontId="8" fillId="0" borderId="89" xfId="1" quotePrefix="1" applyNumberFormat="1" applyFont="1" applyFill="1" applyBorder="1" applyAlignment="1" applyProtection="1">
      <alignment horizontal="center" vertical="center"/>
      <protection locked="0"/>
    </xf>
    <xf numFmtId="0" fontId="8" fillId="4" borderId="90" xfId="1" quotePrefix="1" applyNumberFormat="1" applyFont="1" applyFill="1" applyBorder="1" applyAlignment="1" applyProtection="1">
      <alignment horizontal="center" vertical="center"/>
      <protection locked="0"/>
    </xf>
    <xf numFmtId="0" fontId="8" fillId="0" borderId="89" xfId="1" quotePrefix="1" applyNumberFormat="1" applyFont="1" applyFill="1" applyBorder="1" applyAlignment="1" applyProtection="1">
      <alignment horizontal="center" vertical="center"/>
      <protection locked="0"/>
    </xf>
    <xf numFmtId="1" fontId="8" fillId="4" borderId="93" xfId="1" quotePrefix="1" applyNumberFormat="1" applyFont="1" applyFill="1" applyBorder="1" applyAlignment="1" applyProtection="1">
      <alignment horizontal="center" vertical="center"/>
      <protection locked="0"/>
    </xf>
    <xf numFmtId="1" fontId="8" fillId="4" borderId="90" xfId="1" quotePrefix="1" applyNumberFormat="1" applyFont="1" applyFill="1" applyBorder="1" applyAlignment="1" applyProtection="1">
      <alignment horizontal="center" vertical="center"/>
      <protection locked="0"/>
    </xf>
    <xf numFmtId="1" fontId="8" fillId="0" borderId="90" xfId="1" quotePrefix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Alignment="1" applyProtection="1">
      <alignment horizontal="center"/>
      <protection locked="0"/>
    </xf>
    <xf numFmtId="0" fontId="1" fillId="0" borderId="0" xfId="1" applyFont="1" applyProtection="1">
      <protection locked="0"/>
    </xf>
    <xf numFmtId="0" fontId="5" fillId="0" borderId="0" xfId="1" applyFont="1" applyAlignment="1" applyProtection="1">
      <alignment wrapText="1"/>
      <protection locked="0"/>
    </xf>
    <xf numFmtId="0" fontId="1" fillId="0" borderId="0" xfId="1" applyProtection="1">
      <protection locked="0"/>
    </xf>
    <xf numFmtId="0" fontId="1" fillId="0" borderId="0" xfId="1" applyFont="1" applyFill="1" applyBorder="1" applyAlignment="1">
      <alignment horizontal="center"/>
    </xf>
    <xf numFmtId="0" fontId="5" fillId="0" borderId="0" xfId="1" applyFont="1" applyBorder="1" applyAlignment="1">
      <alignment wrapText="1"/>
    </xf>
    <xf numFmtId="49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1" fillId="3" borderId="28" xfId="1" applyFont="1" applyFill="1" applyBorder="1" applyAlignment="1" applyProtection="1">
      <alignment horizontal="center" vertical="center" textRotation="90" wrapText="1"/>
    </xf>
    <xf numFmtId="49" fontId="13" fillId="0" borderId="1" xfId="1" applyNumberFormat="1" applyFont="1" applyFill="1" applyBorder="1" applyAlignment="1" applyProtection="1">
      <alignment horizontal="center" vertical="center" textRotation="90" wrapText="1"/>
    </xf>
    <xf numFmtId="0" fontId="6" fillId="8" borderId="1" xfId="1" applyFont="1" applyFill="1" applyBorder="1" applyAlignment="1" applyProtection="1">
      <alignment horizontal="center" vertical="center" textRotation="90" wrapText="1"/>
    </xf>
    <xf numFmtId="49" fontId="13" fillId="0" borderId="6" xfId="1" applyNumberFormat="1" applyFont="1" applyFill="1" applyBorder="1" applyAlignment="1" applyProtection="1">
      <alignment horizontal="center" vertical="center" textRotation="90" wrapText="1"/>
    </xf>
    <xf numFmtId="49" fontId="13" fillId="0" borderId="25" xfId="1" applyNumberFormat="1" applyFont="1" applyFill="1" applyBorder="1" applyAlignment="1" applyProtection="1">
      <alignment horizontal="center" vertical="center" textRotation="90" wrapText="1"/>
    </xf>
    <xf numFmtId="0" fontId="13" fillId="0" borderId="1" xfId="1" applyNumberFormat="1" applyFont="1" applyFill="1" applyBorder="1" applyAlignment="1" applyProtection="1">
      <alignment horizontal="center" vertical="center" textRotation="90" wrapText="1"/>
    </xf>
    <xf numFmtId="0" fontId="6" fillId="0" borderId="0" xfId="1" applyFont="1" applyBorder="1" applyAlignment="1" applyProtection="1">
      <alignment horizontal="center" textRotation="90" wrapText="1"/>
    </xf>
    <xf numFmtId="0" fontId="6" fillId="0" borderId="0" xfId="1" applyFont="1"/>
    <xf numFmtId="0" fontId="10" fillId="0" borderId="20" xfId="1" applyNumberFormat="1" applyFont="1" applyFill="1" applyBorder="1" applyAlignment="1" applyProtection="1">
      <alignment horizontal="center" vertical="center"/>
      <protection locked="0"/>
    </xf>
    <xf numFmtId="0" fontId="10" fillId="0" borderId="21" xfId="1" applyNumberFormat="1" applyFont="1" applyFill="1" applyBorder="1" applyAlignment="1" applyProtection="1">
      <alignment horizontal="center" vertical="center"/>
      <protection locked="0"/>
    </xf>
    <xf numFmtId="0" fontId="8" fillId="0" borderId="72" xfId="1" quotePrefix="1" applyNumberFormat="1" applyFont="1" applyFill="1" applyBorder="1" applyAlignment="1" applyProtection="1">
      <alignment horizontal="center" vertical="center"/>
      <protection locked="0"/>
    </xf>
    <xf numFmtId="0" fontId="10" fillId="0" borderId="21" xfId="1" applyNumberFormat="1" applyFont="1" applyFill="1" applyBorder="1" applyAlignment="1">
      <alignment horizontal="center" vertical="center" wrapText="1"/>
    </xf>
    <xf numFmtId="0" fontId="8" fillId="0" borderId="72" xfId="1" applyNumberFormat="1" applyFont="1" applyFill="1" applyBorder="1" applyAlignment="1">
      <alignment horizontal="center" vertical="center"/>
    </xf>
    <xf numFmtId="0" fontId="10" fillId="0" borderId="19" xfId="1" applyNumberFormat="1" applyFont="1" applyFill="1" applyBorder="1" applyAlignment="1">
      <alignment horizontal="center" vertical="center" wrapText="1"/>
    </xf>
    <xf numFmtId="0" fontId="10" fillId="0" borderId="19" xfId="1" applyNumberFormat="1" applyFont="1" applyFill="1" applyBorder="1" applyAlignment="1">
      <alignment horizontal="center" vertical="center"/>
    </xf>
    <xf numFmtId="0" fontId="10" fillId="0" borderId="19" xfId="1" applyNumberFormat="1" applyFont="1" applyFill="1" applyBorder="1" applyAlignment="1" applyProtection="1">
      <alignment horizontal="center" vertical="center" wrapText="1"/>
    </xf>
    <xf numFmtId="49" fontId="6" fillId="0" borderId="19" xfId="1" applyNumberFormat="1" applyFont="1" applyFill="1" applyBorder="1" applyAlignment="1" applyProtection="1">
      <alignment horizontal="center" textRotation="90" wrapText="1"/>
    </xf>
    <xf numFmtId="0" fontId="6" fillId="8" borderId="19" xfId="1" applyFont="1" applyFill="1" applyBorder="1" applyAlignment="1" applyProtection="1">
      <alignment horizontal="center" textRotation="90" wrapText="1"/>
    </xf>
    <xf numFmtId="0" fontId="6" fillId="7" borderId="21" xfId="1" applyFont="1" applyFill="1" applyBorder="1" applyAlignment="1" applyProtection="1">
      <alignment horizontal="center" textRotation="90" wrapText="1"/>
    </xf>
    <xf numFmtId="1" fontId="51" fillId="17" borderId="19" xfId="1" applyNumberFormat="1" applyFont="1" applyFill="1" applyBorder="1" applyAlignment="1" applyProtection="1">
      <alignment horizontal="center" textRotation="90"/>
    </xf>
    <xf numFmtId="49" fontId="6" fillId="0" borderId="4" xfId="1" applyNumberFormat="1" applyFont="1" applyFill="1" applyBorder="1" applyAlignment="1" applyProtection="1">
      <alignment horizontal="center" textRotation="90" wrapText="1"/>
    </xf>
    <xf numFmtId="0" fontId="6" fillId="8" borderId="21" xfId="1" applyFont="1" applyFill="1" applyBorder="1" applyAlignment="1" applyProtection="1">
      <alignment horizontal="center" textRotation="90" wrapText="1"/>
    </xf>
    <xf numFmtId="49" fontId="6" fillId="2" borderId="19" xfId="1" applyNumberFormat="1" applyFont="1" applyFill="1" applyBorder="1" applyAlignment="1" applyProtection="1">
      <alignment horizontal="center" textRotation="90" wrapText="1"/>
    </xf>
    <xf numFmtId="49" fontId="6" fillId="2" borderId="20" xfId="1" applyNumberFormat="1" applyFont="1" applyFill="1" applyBorder="1" applyAlignment="1" applyProtection="1">
      <alignment horizontal="center" textRotation="90" wrapText="1"/>
    </xf>
    <xf numFmtId="49" fontId="6" fillId="0" borderId="19" xfId="1" applyNumberFormat="1" applyFont="1" applyBorder="1" applyAlignment="1" applyProtection="1">
      <alignment horizontal="center" textRotation="90" wrapText="1"/>
    </xf>
    <xf numFmtId="49" fontId="6" fillId="0" borderId="4" xfId="1" applyNumberFormat="1" applyFont="1" applyBorder="1" applyAlignment="1" applyProtection="1">
      <alignment horizontal="center" textRotation="90" wrapText="1"/>
    </xf>
    <xf numFmtId="49" fontId="6" fillId="0" borderId="20" xfId="1" applyNumberFormat="1" applyFont="1" applyBorder="1" applyAlignment="1" applyProtection="1">
      <alignment horizontal="center" textRotation="90" wrapText="1"/>
    </xf>
    <xf numFmtId="0" fontId="6" fillId="8" borderId="20" xfId="1" applyFont="1" applyFill="1" applyBorder="1" applyAlignment="1" applyProtection="1">
      <alignment horizontal="center" textRotation="90" wrapText="1"/>
    </xf>
    <xf numFmtId="0" fontId="6" fillId="0" borderId="21" xfId="1" applyNumberFormat="1" applyFont="1" applyBorder="1" applyAlignment="1" applyProtection="1">
      <alignment horizontal="center" textRotation="90" wrapText="1"/>
    </xf>
    <xf numFmtId="0" fontId="6" fillId="0" borderId="19" xfId="1" applyNumberFormat="1" applyFont="1" applyBorder="1" applyAlignment="1" applyProtection="1">
      <alignment horizontal="center" textRotation="90" wrapText="1"/>
    </xf>
    <xf numFmtId="0" fontId="20" fillId="13" borderId="11" xfId="1" applyFont="1" applyFill="1" applyBorder="1" applyAlignment="1" applyProtection="1">
      <alignment horizontal="center" textRotation="90" wrapText="1"/>
    </xf>
    <xf numFmtId="1" fontId="52" fillId="17" borderId="11" xfId="1" applyNumberFormat="1" applyFont="1" applyFill="1" applyBorder="1" applyAlignment="1" applyProtection="1">
      <alignment horizontal="center" textRotation="90" wrapText="1"/>
    </xf>
    <xf numFmtId="0" fontId="20" fillId="3" borderId="27" xfId="1" applyFont="1" applyFill="1" applyBorder="1" applyAlignment="1" applyProtection="1">
      <alignment horizontal="center" textRotation="90" wrapText="1"/>
    </xf>
    <xf numFmtId="0" fontId="2" fillId="20" borderId="95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left" vertical="center" wrapText="1"/>
    </xf>
    <xf numFmtId="0" fontId="10" fillId="0" borderId="20" xfId="1" applyNumberFormat="1" applyFont="1" applyFill="1" applyBorder="1" applyAlignment="1" applyProtection="1">
      <alignment horizontal="center" vertical="center"/>
      <protection locked="0"/>
    </xf>
    <xf numFmtId="0" fontId="7" fillId="0" borderId="19" xfId="1" applyFont="1" applyFill="1" applyBorder="1" applyAlignment="1">
      <alignment horizontal="center" vertical="center" wrapText="1"/>
    </xf>
    <xf numFmtId="0" fontId="10" fillId="14" borderId="28" xfId="1" applyNumberFormat="1" applyFont="1" applyFill="1" applyBorder="1" applyAlignment="1">
      <alignment horizontal="center" vertical="center" wrapText="1"/>
    </xf>
    <xf numFmtId="0" fontId="10" fillId="0" borderId="21" xfId="1" applyNumberFormat="1" applyFont="1" applyFill="1" applyBorder="1" applyAlignment="1">
      <alignment horizontal="center" vertical="center" wrapText="1"/>
    </xf>
    <xf numFmtId="0" fontId="8" fillId="0" borderId="72" xfId="1" applyNumberFormat="1" applyFont="1" applyFill="1" applyBorder="1" applyAlignment="1">
      <alignment horizontal="center" vertical="center"/>
    </xf>
    <xf numFmtId="0" fontId="10" fillId="0" borderId="19" xfId="1" applyNumberFormat="1" applyFont="1" applyFill="1" applyBorder="1" applyAlignment="1">
      <alignment horizontal="center" vertical="center" wrapText="1"/>
    </xf>
    <xf numFmtId="0" fontId="10" fillId="0" borderId="19" xfId="1" applyNumberFormat="1" applyFont="1" applyFill="1" applyBorder="1" applyAlignment="1" applyProtection="1">
      <alignment horizontal="center" vertical="center" wrapText="1"/>
    </xf>
    <xf numFmtId="0" fontId="35" fillId="0" borderId="0" xfId="1" applyFont="1" applyBorder="1" applyAlignment="1">
      <alignment horizontal="center" vertical="center" wrapText="1"/>
    </xf>
    <xf numFmtId="0" fontId="1" fillId="10" borderId="0" xfId="1" applyNumberFormat="1" applyFont="1" applyFill="1" applyAlignment="1">
      <alignment horizontal="center" vertical="center" wrapText="1"/>
    </xf>
    <xf numFmtId="0" fontId="3" fillId="10" borderId="0" xfId="1" applyNumberFormat="1" applyFont="1" applyFill="1" applyAlignment="1">
      <alignment horizontal="center" vertical="center" wrapText="1"/>
    </xf>
    <xf numFmtId="0" fontId="10" fillId="0" borderId="30" xfId="1" applyNumberFormat="1" applyFont="1" applyFill="1" applyBorder="1" applyAlignment="1" applyProtection="1">
      <alignment horizontal="center" vertical="center"/>
      <protection locked="0"/>
    </xf>
    <xf numFmtId="0" fontId="2" fillId="8" borderId="19" xfId="1" applyFont="1" applyFill="1" applyBorder="1" applyAlignment="1" applyProtection="1">
      <alignment horizontal="center" textRotation="90" wrapText="1"/>
    </xf>
    <xf numFmtId="49" fontId="2" fillId="0" borderId="21" xfId="1" applyNumberFormat="1" applyFont="1" applyBorder="1" applyAlignment="1" applyProtection="1">
      <alignment horizontal="center" textRotation="90"/>
    </xf>
    <xf numFmtId="49" fontId="2" fillId="0" borderId="19" xfId="1" applyNumberFormat="1" applyFont="1" applyFill="1" applyBorder="1" applyAlignment="1" applyProtection="1">
      <alignment horizontal="center" textRotation="90" wrapText="1"/>
    </xf>
    <xf numFmtId="49" fontId="2" fillId="0" borderId="24" xfId="1" applyNumberFormat="1" applyFont="1" applyFill="1" applyBorder="1" applyAlignment="1" applyProtection="1">
      <alignment horizontal="center" textRotation="90" wrapText="1"/>
    </xf>
    <xf numFmtId="49" fontId="2" fillId="0" borderId="20" xfId="1" applyNumberFormat="1" applyFont="1" applyFill="1" applyBorder="1" applyAlignment="1" applyProtection="1">
      <alignment horizontal="center" textRotation="90" wrapText="1"/>
    </xf>
    <xf numFmtId="49" fontId="2" fillId="0" borderId="4" xfId="1" applyNumberFormat="1" applyFont="1" applyFill="1" applyBorder="1" applyAlignment="1" applyProtection="1">
      <alignment horizontal="center" textRotation="90" wrapText="1"/>
    </xf>
    <xf numFmtId="0" fontId="6" fillId="8" borderId="19" xfId="1" applyFont="1" applyFill="1" applyBorder="1" applyAlignment="1" applyProtection="1">
      <alignment horizontal="center" vertical="center" textRotation="90" wrapText="1"/>
    </xf>
    <xf numFmtId="0" fontId="6" fillId="8" borderId="27" xfId="1" applyFont="1" applyFill="1" applyBorder="1" applyAlignment="1" applyProtection="1">
      <alignment horizontal="center" vertical="center" textRotation="90" wrapText="1"/>
    </xf>
    <xf numFmtId="0" fontId="6" fillId="8" borderId="27" xfId="1" applyFont="1" applyFill="1" applyBorder="1" applyAlignment="1" applyProtection="1">
      <alignment horizontal="center" textRotation="90" wrapText="1"/>
    </xf>
    <xf numFmtId="0" fontId="23" fillId="8" borderId="6" xfId="1" applyFont="1" applyFill="1" applyBorder="1" applyAlignment="1" applyProtection="1">
      <alignment horizontal="center" vertical="center" textRotation="90" wrapText="1"/>
    </xf>
    <xf numFmtId="0" fontId="10" fillId="4" borderId="56" xfId="1" applyNumberFormat="1" applyFont="1" applyFill="1" applyBorder="1" applyAlignment="1" applyProtection="1">
      <alignment horizontal="center" vertical="center"/>
    </xf>
    <xf numFmtId="0" fontId="10" fillId="4" borderId="44" xfId="1" applyNumberFormat="1" applyFont="1" applyFill="1" applyBorder="1" applyAlignment="1" applyProtection="1">
      <alignment horizontal="center" vertical="center"/>
    </xf>
    <xf numFmtId="0" fontId="10" fillId="4" borderId="74" xfId="1" applyNumberFormat="1" applyFont="1" applyFill="1" applyBorder="1" applyAlignment="1" applyProtection="1">
      <alignment horizontal="center" vertical="center"/>
    </xf>
    <xf numFmtId="0" fontId="8" fillId="4" borderId="74" xfId="1" quotePrefix="1" applyNumberFormat="1" applyFont="1" applyFill="1" applyBorder="1" applyAlignment="1" applyProtection="1">
      <alignment horizontal="center" vertical="center"/>
    </xf>
    <xf numFmtId="0" fontId="10" fillId="0" borderId="75" xfId="1" applyNumberFormat="1" applyFont="1" applyFill="1" applyBorder="1" applyAlignment="1" applyProtection="1">
      <alignment horizontal="center" vertical="center"/>
    </xf>
    <xf numFmtId="0" fontId="10" fillId="0" borderId="65" xfId="1" applyNumberFormat="1" applyFont="1" applyFill="1" applyBorder="1" applyAlignment="1" applyProtection="1">
      <alignment horizontal="center" vertical="center" wrapText="1"/>
    </xf>
    <xf numFmtId="0" fontId="10" fillId="0" borderId="67" xfId="1" applyNumberFormat="1" applyFont="1" applyFill="1" applyBorder="1" applyAlignment="1" applyProtection="1">
      <alignment horizontal="center" vertical="center" wrapText="1"/>
    </xf>
    <xf numFmtId="0" fontId="8" fillId="0" borderId="75" xfId="1" applyNumberFormat="1" applyFont="1" applyFill="1" applyBorder="1" applyAlignment="1" applyProtection="1">
      <alignment horizontal="center" vertical="center"/>
    </xf>
    <xf numFmtId="0" fontId="6" fillId="8" borderId="6" xfId="1" applyFont="1" applyFill="1" applyBorder="1" applyAlignment="1" applyProtection="1">
      <alignment horizontal="center" vertical="center" textRotation="90" wrapText="1"/>
    </xf>
    <xf numFmtId="49" fontId="6" fillId="0" borderId="1" xfId="1" applyNumberFormat="1" applyFont="1" applyFill="1" applyBorder="1" applyAlignment="1" applyProtection="1">
      <alignment horizontal="center" textRotation="90" wrapText="1"/>
    </xf>
    <xf numFmtId="1" fontId="51" fillId="17" borderId="47" xfId="1" applyNumberFormat="1" applyFont="1" applyFill="1" applyBorder="1" applyAlignment="1" applyProtection="1">
      <alignment horizontal="center" textRotation="90"/>
    </xf>
    <xf numFmtId="1" fontId="52" fillId="17" borderId="28" xfId="1" applyNumberFormat="1" applyFont="1" applyFill="1" applyBorder="1" applyAlignment="1" applyProtection="1">
      <alignment horizontal="center" textRotation="90" wrapText="1"/>
    </xf>
    <xf numFmtId="1" fontId="49" fillId="0" borderId="27" xfId="1" applyNumberFormat="1" applyFont="1" applyFill="1" applyBorder="1" applyAlignment="1" applyProtection="1">
      <alignment horizontal="center" vertical="center"/>
    </xf>
    <xf numFmtId="1" fontId="8" fillId="4" borderId="32" xfId="1" applyNumberFormat="1" applyFont="1" applyFill="1" applyBorder="1" applyAlignment="1" applyProtection="1">
      <alignment horizontal="center" vertical="center"/>
    </xf>
    <xf numFmtId="1" fontId="2" fillId="0" borderId="28" xfId="1" applyNumberFormat="1" applyFont="1" applyFill="1" applyBorder="1" applyAlignment="1" applyProtection="1">
      <alignment horizontal="center" vertical="center"/>
    </xf>
    <xf numFmtId="1" fontId="17" fillId="4" borderId="27" xfId="1" applyNumberFormat="1" applyFont="1" applyFill="1" applyBorder="1" applyAlignment="1" applyProtection="1">
      <alignment horizontal="center" vertical="center"/>
    </xf>
    <xf numFmtId="1" fontId="2" fillId="0" borderId="32" xfId="1" applyNumberFormat="1" applyFont="1" applyFill="1" applyBorder="1" applyAlignment="1" applyProtection="1">
      <alignment horizontal="center" vertical="center"/>
    </xf>
    <xf numFmtId="1" fontId="2" fillId="4" borderId="28" xfId="1" applyNumberFormat="1" applyFont="1" applyFill="1" applyBorder="1" applyAlignment="1" applyProtection="1">
      <alignment horizontal="center" vertical="center"/>
    </xf>
    <xf numFmtId="1" fontId="17" fillId="0" borderId="27" xfId="1" applyNumberFormat="1" applyFont="1" applyFill="1" applyBorder="1" applyAlignment="1" applyProtection="1">
      <alignment horizontal="center" vertical="center"/>
    </xf>
    <xf numFmtId="1" fontId="10" fillId="4" borderId="27" xfId="1" applyNumberFormat="1" applyFont="1" applyFill="1" applyBorder="1" applyAlignment="1" applyProtection="1">
      <alignment horizontal="center" vertical="center" wrapText="1"/>
    </xf>
    <xf numFmtId="1" fontId="17" fillId="0" borderId="32" xfId="1" applyNumberFormat="1" applyFont="1" applyFill="1" applyBorder="1" applyAlignment="1" applyProtection="1">
      <alignment horizontal="center" vertical="center"/>
    </xf>
    <xf numFmtId="1" fontId="2" fillId="0" borderId="27" xfId="1" applyNumberFormat="1" applyFont="1" applyFill="1" applyBorder="1" applyAlignment="1" applyProtection="1">
      <alignment horizontal="center" vertical="center"/>
    </xf>
    <xf numFmtId="1" fontId="2" fillId="0" borderId="49" xfId="1" applyNumberFormat="1" applyFont="1" applyFill="1" applyBorder="1" applyAlignment="1" applyProtection="1">
      <alignment horizontal="center" vertical="center"/>
    </xf>
    <xf numFmtId="1" fontId="2" fillId="4" borderId="32" xfId="1" applyNumberFormat="1" applyFont="1" applyFill="1" applyBorder="1" applyAlignment="1" applyProtection="1">
      <alignment horizontal="center" vertical="center"/>
    </xf>
    <xf numFmtId="1" fontId="10" fillId="0" borderId="28" xfId="1" applyNumberFormat="1" applyFont="1" applyFill="1" applyBorder="1" applyAlignment="1" applyProtection="1">
      <alignment horizontal="center" vertical="center" wrapText="1"/>
    </xf>
    <xf numFmtId="1" fontId="17" fillId="4" borderId="32" xfId="1" applyNumberFormat="1" applyFont="1" applyFill="1" applyBorder="1" applyAlignment="1" applyProtection="1">
      <alignment horizontal="center" vertical="center"/>
    </xf>
    <xf numFmtId="1" fontId="17" fillId="0" borderId="66" xfId="1" applyNumberFormat="1" applyFont="1" applyFill="1" applyBorder="1" applyAlignment="1" applyProtection="1">
      <alignment horizontal="center" vertical="center"/>
    </xf>
    <xf numFmtId="1" fontId="2" fillId="4" borderId="66" xfId="1" applyNumberFormat="1" applyFont="1" applyFill="1" applyBorder="1" applyAlignment="1" applyProtection="1">
      <alignment horizontal="center" vertical="center"/>
    </xf>
    <xf numFmtId="1" fontId="10" fillId="4" borderId="32" xfId="1" applyNumberFormat="1" applyFont="1" applyFill="1" applyBorder="1" applyAlignment="1" applyProtection="1">
      <alignment horizontal="center" vertical="center" wrapText="1"/>
    </xf>
    <xf numFmtId="1" fontId="17" fillId="0" borderId="28" xfId="1" applyNumberFormat="1" applyFont="1" applyFill="1" applyBorder="1" applyAlignment="1" applyProtection="1">
      <alignment horizontal="center" vertical="center"/>
    </xf>
    <xf numFmtId="1" fontId="2" fillId="4" borderId="27" xfId="1" applyNumberFormat="1" applyFont="1" applyFill="1" applyBorder="1" applyAlignment="1" applyProtection="1">
      <alignment horizontal="center" vertical="center"/>
    </xf>
    <xf numFmtId="49" fontId="37" fillId="0" borderId="19" xfId="0" applyNumberFormat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/>
    </xf>
    <xf numFmtId="0" fontId="0" fillId="0" borderId="23" xfId="0" applyBorder="1"/>
    <xf numFmtId="0" fontId="0" fillId="0" borderId="58" xfId="0" applyBorder="1"/>
    <xf numFmtId="49" fontId="7" fillId="0" borderId="12" xfId="1" applyNumberFormat="1" applyFont="1" applyFill="1" applyBorder="1" applyAlignment="1">
      <alignment horizontal="center" vertical="center" wrapText="1"/>
    </xf>
    <xf numFmtId="49" fontId="7" fillId="0" borderId="4" xfId="1" applyNumberFormat="1" applyFont="1" applyFill="1" applyBorder="1" applyAlignment="1">
      <alignment horizontal="center" vertical="center" wrapText="1"/>
    </xf>
    <xf numFmtId="0" fontId="2" fillId="5" borderId="49" xfId="1" applyFont="1" applyFill="1" applyBorder="1" applyAlignment="1">
      <alignment horizontal="center" vertical="center" wrapText="1"/>
    </xf>
    <xf numFmtId="0" fontId="2" fillId="5" borderId="28" xfId="1" applyFont="1" applyFill="1" applyBorder="1" applyAlignment="1">
      <alignment horizontal="center" vertical="center" wrapText="1"/>
    </xf>
    <xf numFmtId="0" fontId="9" fillId="19" borderId="0" xfId="1" applyFont="1" applyFill="1" applyBorder="1" applyAlignment="1">
      <alignment horizontal="center" vertical="center" textRotation="90" wrapText="1"/>
    </xf>
    <xf numFmtId="0" fontId="9" fillId="19" borderId="39" xfId="1" applyFont="1" applyFill="1" applyBorder="1" applyAlignment="1">
      <alignment horizontal="center" vertical="center" textRotation="90" wrapText="1"/>
    </xf>
    <xf numFmtId="49" fontId="7" fillId="0" borderId="10" xfId="1" applyNumberFormat="1" applyFont="1" applyFill="1" applyBorder="1" applyAlignment="1">
      <alignment horizontal="center" vertical="center"/>
    </xf>
    <xf numFmtId="49" fontId="7" fillId="0" borderId="23" xfId="1" applyNumberFormat="1" applyFont="1" applyFill="1" applyBorder="1" applyAlignment="1">
      <alignment horizontal="center" vertical="center"/>
    </xf>
    <xf numFmtId="49" fontId="7" fillId="0" borderId="58" xfId="1" applyNumberFormat="1" applyFont="1" applyFill="1" applyBorder="1" applyAlignment="1">
      <alignment horizontal="center" vertical="center"/>
    </xf>
    <xf numFmtId="0" fontId="2" fillId="0" borderId="49" xfId="1" applyFont="1" applyFill="1" applyBorder="1" applyAlignment="1">
      <alignment horizontal="left" vertical="center" wrapText="1"/>
    </xf>
    <xf numFmtId="0" fontId="2" fillId="0" borderId="28" xfId="1" applyFont="1" applyFill="1" applyBorder="1" applyAlignment="1">
      <alignment horizontal="left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9" xfId="1" applyFont="1" applyFill="1" applyBorder="1" applyAlignment="1">
      <alignment horizontal="center" vertical="center" wrapText="1"/>
    </xf>
    <xf numFmtId="0" fontId="9" fillId="5" borderId="9" xfId="1" applyFont="1" applyFill="1" applyBorder="1" applyAlignment="1">
      <alignment horizontal="center" vertical="center" wrapText="1"/>
    </xf>
    <xf numFmtId="0" fontId="9" fillId="5" borderId="19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6" fillId="0" borderId="53" xfId="1" applyFont="1" applyFill="1" applyBorder="1" applyAlignment="1">
      <alignment horizontal="center" vertical="center"/>
    </xf>
    <xf numFmtId="0" fontId="6" fillId="0" borderId="55" xfId="1" applyFont="1" applyFill="1" applyBorder="1" applyAlignment="1">
      <alignment horizontal="center" vertical="center"/>
    </xf>
    <xf numFmtId="0" fontId="9" fillId="0" borderId="29" xfId="1" applyFont="1" applyFill="1" applyBorder="1" applyAlignment="1">
      <alignment horizontal="center" vertical="center" wrapText="1"/>
    </xf>
    <xf numFmtId="0" fontId="9" fillId="0" borderId="25" xfId="1" applyFont="1" applyFill="1" applyBorder="1" applyAlignment="1">
      <alignment horizontal="center" vertical="center" wrapText="1"/>
    </xf>
    <xf numFmtId="0" fontId="9" fillId="0" borderId="57" xfId="1" applyFont="1" applyFill="1" applyBorder="1" applyAlignment="1">
      <alignment horizontal="center" vertical="center" wrapText="1"/>
    </xf>
    <xf numFmtId="0" fontId="9" fillId="0" borderId="59" xfId="1" applyFont="1" applyFill="1" applyBorder="1" applyAlignment="1">
      <alignment horizontal="center" vertical="center" wrapText="1"/>
    </xf>
    <xf numFmtId="0" fontId="9" fillId="0" borderId="43" xfId="1" applyFont="1" applyFill="1" applyBorder="1" applyAlignment="1">
      <alignment horizontal="center" vertical="center" wrapText="1"/>
    </xf>
    <xf numFmtId="0" fontId="23" fillId="0" borderId="57" xfId="1" applyFont="1" applyFill="1" applyBorder="1" applyAlignment="1">
      <alignment horizontal="center" vertical="center" wrapText="1"/>
    </xf>
    <xf numFmtId="0" fontId="23" fillId="0" borderId="43" xfId="1" applyFont="1" applyFill="1" applyBorder="1" applyAlignment="1">
      <alignment horizontal="center" vertical="center" wrapText="1"/>
    </xf>
    <xf numFmtId="0" fontId="24" fillId="0" borderId="54" xfId="1" applyFont="1" applyBorder="1" applyAlignment="1" applyProtection="1">
      <alignment horizontal="left" vertical="center" wrapText="1"/>
      <protection locked="0"/>
    </xf>
    <xf numFmtId="0" fontId="0" fillId="0" borderId="54" xfId="0" applyBorder="1"/>
    <xf numFmtId="0" fontId="0" fillId="0" borderId="55" xfId="0" applyBorder="1"/>
    <xf numFmtId="0" fontId="6" fillId="0" borderId="0" xfId="1" applyFont="1" applyBorder="1" applyAlignment="1">
      <alignment horizontal="right" wrapText="1"/>
    </xf>
    <xf numFmtId="0" fontId="6" fillId="0" borderId="0" xfId="1" applyFont="1" applyBorder="1" applyAlignment="1">
      <alignment horizontal="right"/>
    </xf>
    <xf numFmtId="0" fontId="6" fillId="0" borderId="0" xfId="1" applyFont="1" applyBorder="1" applyAlignment="1" applyProtection="1">
      <alignment horizontal="left" vertical="center" wrapText="1"/>
      <protection locked="0"/>
    </xf>
    <xf numFmtId="0" fontId="6" fillId="0" borderId="0" xfId="0" applyFont="1" applyBorder="1"/>
    <xf numFmtId="0" fontId="9" fillId="0" borderId="61" xfId="1" applyFont="1" applyFill="1" applyBorder="1" applyAlignment="1">
      <alignment horizontal="center" vertical="center" textRotation="90" wrapText="1"/>
    </xf>
    <xf numFmtId="0" fontId="9" fillId="0" borderId="63" xfId="1" applyFont="1" applyFill="1" applyBorder="1" applyAlignment="1">
      <alignment horizontal="center" vertical="center" textRotation="90" wrapText="1"/>
    </xf>
    <xf numFmtId="0" fontId="9" fillId="0" borderId="62" xfId="1" applyFont="1" applyFill="1" applyBorder="1" applyAlignment="1">
      <alignment horizontal="center" vertical="center" textRotation="90" wrapText="1"/>
    </xf>
    <xf numFmtId="0" fontId="7" fillId="0" borderId="18" xfId="1" applyFont="1" applyFill="1" applyBorder="1" applyAlignment="1" applyProtection="1">
      <alignment horizontal="center" vertical="top" wrapText="1"/>
    </xf>
    <xf numFmtId="0" fontId="7" fillId="0" borderId="23" xfId="1" applyFont="1" applyFill="1" applyBorder="1" applyAlignment="1" applyProtection="1">
      <alignment horizontal="center" vertical="top" wrapText="1"/>
    </xf>
    <xf numFmtId="0" fontId="7" fillId="0" borderId="8" xfId="1" applyFont="1" applyFill="1" applyBorder="1" applyAlignment="1" applyProtection="1">
      <alignment horizontal="center" vertical="top" wrapText="1"/>
    </xf>
    <xf numFmtId="0" fontId="7" fillId="0" borderId="21" xfId="1" applyFont="1" applyFill="1" applyBorder="1" applyAlignment="1" applyProtection="1">
      <alignment horizontal="center" vertical="top" wrapText="1"/>
    </xf>
    <xf numFmtId="0" fontId="7" fillId="0" borderId="4" xfId="1" applyFont="1" applyFill="1" applyBorder="1" applyAlignment="1" applyProtection="1">
      <alignment horizontal="center" vertical="top" wrapText="1"/>
    </xf>
    <xf numFmtId="0" fontId="7" fillId="0" borderId="20" xfId="1" applyFont="1" applyFill="1" applyBorder="1" applyAlignment="1" applyProtection="1">
      <alignment horizontal="center" vertical="top" wrapText="1"/>
    </xf>
    <xf numFmtId="0" fontId="15" fillId="0" borderId="53" xfId="1" applyFont="1" applyBorder="1" applyAlignment="1">
      <alignment horizontal="right" wrapText="1"/>
    </xf>
    <xf numFmtId="0" fontId="15" fillId="0" borderId="54" xfId="1" applyFont="1" applyBorder="1" applyAlignment="1">
      <alignment horizontal="right"/>
    </xf>
    <xf numFmtId="0" fontId="2" fillId="0" borderId="0" xfId="1" applyFont="1" applyFill="1" applyAlignment="1">
      <alignment horizontal="left" vertical="center" wrapText="1"/>
    </xf>
    <xf numFmtId="0" fontId="2" fillId="0" borderId="39" xfId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center" vertical="center" textRotation="90" wrapText="1"/>
    </xf>
    <xf numFmtId="0" fontId="12" fillId="0" borderId="37" xfId="1" applyFont="1" applyFill="1" applyBorder="1" applyAlignment="1">
      <alignment horizontal="center" vertical="center" textRotation="90" wrapText="1"/>
    </xf>
    <xf numFmtId="0" fontId="6" fillId="0" borderId="53" xfId="1" applyFont="1" applyBorder="1" applyAlignment="1">
      <alignment horizontal="center" vertical="center" wrapText="1"/>
    </xf>
    <xf numFmtId="0" fontId="6" fillId="0" borderId="54" xfId="1" applyFont="1" applyBorder="1" applyAlignment="1">
      <alignment horizontal="center" vertical="center" wrapText="1"/>
    </xf>
    <xf numFmtId="0" fontId="6" fillId="0" borderId="55" xfId="1" applyFont="1" applyBorder="1" applyAlignment="1">
      <alignment horizontal="center" vertical="center" wrapText="1"/>
    </xf>
    <xf numFmtId="0" fontId="9" fillId="7" borderId="0" xfId="1" applyFont="1" applyFill="1" applyBorder="1" applyAlignment="1">
      <alignment horizontal="center" vertical="center" textRotation="90" wrapText="1"/>
    </xf>
    <xf numFmtId="0" fontId="9" fillId="7" borderId="39" xfId="1" applyFont="1" applyFill="1" applyBorder="1" applyAlignment="1">
      <alignment horizontal="center" vertical="center" textRotation="90" wrapText="1"/>
    </xf>
    <xf numFmtId="0" fontId="9" fillId="5" borderId="0" xfId="1" applyFont="1" applyFill="1" applyBorder="1" applyAlignment="1">
      <alignment horizontal="center" vertical="center" textRotation="90" wrapText="1"/>
    </xf>
    <xf numFmtId="0" fontId="9" fillId="5" borderId="39" xfId="1" applyFont="1" applyFill="1" applyBorder="1" applyAlignment="1">
      <alignment horizontal="center" vertical="center" textRotation="90" wrapText="1"/>
    </xf>
    <xf numFmtId="0" fontId="9" fillId="6" borderId="0" xfId="1" applyFont="1" applyFill="1" applyBorder="1" applyAlignment="1">
      <alignment horizontal="center" vertical="center" textRotation="90" wrapText="1"/>
    </xf>
    <xf numFmtId="0" fontId="9" fillId="6" borderId="39" xfId="1" applyFont="1" applyFill="1" applyBorder="1" applyAlignment="1">
      <alignment horizontal="center" vertical="center" textRotation="90" wrapText="1"/>
    </xf>
    <xf numFmtId="0" fontId="7" fillId="11" borderId="11" xfId="1" applyFont="1" applyFill="1" applyBorder="1" applyAlignment="1" applyProtection="1">
      <alignment horizontal="left" vertical="center" wrapText="1"/>
    </xf>
    <xf numFmtId="0" fontId="7" fillId="11" borderId="22" xfId="1" applyFont="1" applyFill="1" applyBorder="1" applyAlignment="1" applyProtection="1">
      <alignment horizontal="left" vertical="center" wrapText="1"/>
    </xf>
    <xf numFmtId="0" fontId="7" fillId="11" borderId="6" xfId="1" applyFont="1" applyFill="1" applyBorder="1" applyAlignment="1" applyProtection="1">
      <alignment horizontal="left" vertical="center" wrapText="1"/>
    </xf>
    <xf numFmtId="0" fontId="7" fillId="0" borderId="11" xfId="1" applyFont="1" applyFill="1" applyBorder="1" applyAlignment="1">
      <alignment horizontal="left" vertical="center" wrapText="1"/>
    </xf>
    <xf numFmtId="0" fontId="7" fillId="0" borderId="22" xfId="1" applyFont="1" applyFill="1" applyBorder="1" applyAlignment="1">
      <alignment horizontal="left" vertical="center" wrapText="1"/>
    </xf>
    <xf numFmtId="0" fontId="7" fillId="4" borderId="11" xfId="1" applyFont="1" applyFill="1" applyBorder="1" applyAlignment="1">
      <alignment horizontal="left" vertical="center" wrapText="1"/>
    </xf>
    <xf numFmtId="0" fontId="7" fillId="4" borderId="22" xfId="1" applyFont="1" applyFill="1" applyBorder="1" applyAlignment="1">
      <alignment horizontal="left" vertical="center" wrapText="1"/>
    </xf>
    <xf numFmtId="0" fontId="38" fillId="0" borderId="23" xfId="1" applyFont="1" applyBorder="1" applyAlignment="1" applyProtection="1">
      <alignment horizontal="left" vertical="top" wrapText="1"/>
    </xf>
    <xf numFmtId="0" fontId="35" fillId="0" borderId="0" xfId="1" applyFont="1" applyBorder="1" applyAlignment="1">
      <alignment horizontal="center" vertical="center" wrapText="1"/>
    </xf>
    <xf numFmtId="0" fontId="35" fillId="0" borderId="0" xfId="1" applyFont="1" applyFill="1" applyBorder="1" applyAlignment="1">
      <alignment horizontal="center" wrapText="1"/>
    </xf>
    <xf numFmtId="0" fontId="35" fillId="0" borderId="0" xfId="1" applyFont="1" applyFill="1" applyBorder="1" applyAlignment="1">
      <alignment horizontal="center" vertical="top" wrapText="1"/>
    </xf>
    <xf numFmtId="0" fontId="44" fillId="0" borderId="35" xfId="1" applyFont="1" applyFill="1" applyBorder="1" applyAlignment="1" applyProtection="1">
      <alignment horizontal="center" vertical="center" wrapText="1"/>
    </xf>
    <xf numFmtId="0" fontId="44" fillId="0" borderId="19" xfId="1" applyFont="1" applyFill="1" applyBorder="1" applyAlignment="1" applyProtection="1">
      <alignment horizontal="center" vertical="center" wrapText="1"/>
    </xf>
    <xf numFmtId="0" fontId="45" fillId="0" borderId="3" xfId="1" applyFont="1" applyFill="1" applyBorder="1" applyAlignment="1" applyProtection="1">
      <alignment horizontal="center" vertical="center" wrapText="1"/>
    </xf>
    <xf numFmtId="0" fontId="45" fillId="0" borderId="0" xfId="1" applyFont="1" applyFill="1" applyBorder="1" applyAlignment="1" applyProtection="1">
      <alignment horizontal="center" vertical="center" wrapText="1"/>
    </xf>
    <xf numFmtId="0" fontId="45" fillId="0" borderId="7" xfId="1" applyFont="1" applyFill="1" applyBorder="1" applyAlignment="1" applyProtection="1">
      <alignment horizontal="center" vertical="center" wrapText="1"/>
    </xf>
    <xf numFmtId="0" fontId="45" fillId="0" borderId="21" xfId="1" applyFont="1" applyFill="1" applyBorder="1" applyAlignment="1" applyProtection="1">
      <alignment horizontal="center" vertical="center" wrapText="1"/>
    </xf>
    <xf numFmtId="0" fontId="45" fillId="0" borderId="4" xfId="1" applyFont="1" applyFill="1" applyBorder="1" applyAlignment="1" applyProtection="1">
      <alignment horizontal="center" vertical="center" wrapText="1"/>
    </xf>
    <xf numFmtId="0" fontId="45" fillId="0" borderId="20" xfId="1" applyFont="1" applyFill="1" applyBorder="1" applyAlignment="1" applyProtection="1">
      <alignment horizontal="center" vertical="center" wrapText="1"/>
    </xf>
    <xf numFmtId="49" fontId="41" fillId="0" borderId="11" xfId="1" applyNumberFormat="1" applyFont="1" applyBorder="1" applyAlignment="1" applyProtection="1">
      <alignment horizontal="center" vertical="center" wrapText="1"/>
    </xf>
    <xf numFmtId="49" fontId="37" fillId="0" borderId="22" xfId="1" applyNumberFormat="1" applyFont="1" applyBorder="1" applyAlignment="1" applyProtection="1">
      <alignment horizontal="center" vertical="center"/>
    </xf>
    <xf numFmtId="49" fontId="37" fillId="0" borderId="6" xfId="1" applyNumberFormat="1" applyFont="1" applyBorder="1" applyAlignment="1" applyProtection="1">
      <alignment horizontal="center" vertical="center"/>
    </xf>
    <xf numFmtId="0" fontId="41" fillId="0" borderId="11" xfId="1" applyFont="1" applyBorder="1" applyAlignment="1" applyProtection="1">
      <alignment horizontal="center" vertical="center" wrapText="1"/>
    </xf>
    <xf numFmtId="0" fontId="37" fillId="0" borderId="22" xfId="1" applyFont="1" applyBorder="1" applyAlignment="1" applyProtection="1">
      <alignment horizontal="center" vertical="center"/>
    </xf>
    <xf numFmtId="0" fontId="37" fillId="0" borderId="6" xfId="1" applyFont="1" applyBorder="1" applyAlignment="1" applyProtection="1">
      <alignment horizontal="center" vertical="center"/>
    </xf>
    <xf numFmtId="0" fontId="44" fillId="0" borderId="3" xfId="1" applyFont="1" applyFill="1" applyBorder="1" applyAlignment="1" applyProtection="1">
      <alignment horizontal="center" vertical="center" wrapText="1"/>
    </xf>
    <xf numFmtId="0" fontId="44" fillId="0" borderId="0" xfId="1" applyFont="1" applyFill="1" applyBorder="1" applyAlignment="1" applyProtection="1">
      <alignment horizontal="center" vertical="center" wrapText="1"/>
    </xf>
    <xf numFmtId="0" fontId="44" fillId="0" borderId="7" xfId="1" applyFont="1" applyFill="1" applyBorder="1" applyAlignment="1" applyProtection="1">
      <alignment horizontal="center" vertical="center" wrapText="1"/>
    </xf>
    <xf numFmtId="0" fontId="44" fillId="0" borderId="21" xfId="1" applyFont="1" applyFill="1" applyBorder="1" applyAlignment="1" applyProtection="1">
      <alignment horizontal="center" vertical="center" wrapText="1"/>
    </xf>
    <xf numFmtId="0" fontId="44" fillId="0" borderId="4" xfId="1" applyFont="1" applyFill="1" applyBorder="1" applyAlignment="1" applyProtection="1">
      <alignment horizontal="center" vertical="center" wrapText="1"/>
    </xf>
    <xf numFmtId="0" fontId="44" fillId="0" borderId="20" xfId="1" applyFont="1" applyFill="1" applyBorder="1" applyAlignment="1" applyProtection="1">
      <alignment horizontal="center" vertical="center" wrapText="1"/>
    </xf>
    <xf numFmtId="0" fontId="40" fillId="0" borderId="0" xfId="1" applyFont="1" applyFill="1" applyBorder="1" applyAlignment="1" applyProtection="1">
      <alignment horizontal="center" wrapText="1"/>
    </xf>
    <xf numFmtId="0" fontId="40" fillId="0" borderId="4" xfId="1" applyFont="1" applyFill="1" applyBorder="1" applyAlignment="1" applyProtection="1">
      <alignment horizontal="center" wrapText="1"/>
    </xf>
    <xf numFmtId="0" fontId="40" fillId="0" borderId="20" xfId="1" applyFont="1" applyFill="1" applyBorder="1" applyAlignment="1" applyProtection="1">
      <alignment horizontal="center" wrapText="1"/>
    </xf>
    <xf numFmtId="0" fontId="43" fillId="0" borderId="18" xfId="1" applyFont="1" applyFill="1" applyBorder="1" applyAlignment="1" applyProtection="1">
      <alignment horizontal="center" vertical="center" wrapText="1"/>
    </xf>
    <xf numFmtId="0" fontId="43" fillId="0" borderId="23" xfId="1" applyFont="1" applyFill="1" applyBorder="1" applyAlignment="1" applyProtection="1">
      <alignment horizontal="center" vertical="center" wrapText="1"/>
    </xf>
    <xf numFmtId="0" fontId="43" fillId="0" borderId="8" xfId="1" applyFont="1" applyFill="1" applyBorder="1" applyAlignment="1" applyProtection="1">
      <alignment horizontal="center" vertical="center" wrapText="1"/>
    </xf>
    <xf numFmtId="0" fontId="11" fillId="0" borderId="11" xfId="1" applyFont="1" applyFill="1" applyBorder="1" applyAlignment="1" applyProtection="1">
      <alignment horizontal="right" vertical="center" wrapText="1"/>
    </xf>
    <xf numFmtId="0" fontId="11" fillId="0" borderId="22" xfId="1" applyFont="1" applyFill="1" applyBorder="1" applyAlignment="1" applyProtection="1">
      <alignment horizontal="right" vertical="center" wrapText="1"/>
    </xf>
    <xf numFmtId="0" fontId="1" fillId="10" borderId="0" xfId="1" applyNumberFormat="1" applyFont="1" applyFill="1" applyAlignment="1">
      <alignment horizontal="center" vertical="center" wrapText="1"/>
    </xf>
    <xf numFmtId="0" fontId="36" fillId="0" borderId="21" xfId="1" applyFont="1" applyFill="1" applyBorder="1" applyAlignment="1" applyProtection="1">
      <alignment horizontal="center" vertical="center" wrapText="1"/>
    </xf>
    <xf numFmtId="0" fontId="36" fillId="0" borderId="4" xfId="1" applyFont="1" applyFill="1" applyBorder="1" applyAlignment="1" applyProtection="1">
      <alignment horizontal="center" vertical="center" wrapText="1"/>
    </xf>
    <xf numFmtId="0" fontId="36" fillId="0" borderId="0" xfId="1" applyFont="1" applyFill="1" applyBorder="1" applyAlignment="1" applyProtection="1">
      <alignment horizontal="center" vertical="center" wrapText="1"/>
    </xf>
    <xf numFmtId="0" fontId="34" fillId="0" borderId="18" xfId="1" applyFont="1" applyFill="1" applyBorder="1" applyAlignment="1" applyProtection="1">
      <alignment horizontal="center" vertical="center" wrapText="1"/>
    </xf>
    <xf numFmtId="0" fontId="34" fillId="0" borderId="23" xfId="1" applyFont="1" applyFill="1" applyBorder="1" applyAlignment="1" applyProtection="1">
      <alignment horizontal="center" vertical="center" wrapText="1"/>
    </xf>
    <xf numFmtId="49" fontId="35" fillId="0" borderId="1" xfId="1" applyNumberFormat="1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4" xfId="0" applyFont="1" applyBorder="1" applyAlignment="1" applyProtection="1">
      <alignment horizontal="center" vertical="center" wrapText="1"/>
    </xf>
    <xf numFmtId="0" fontId="29" fillId="0" borderId="18" xfId="1" applyFont="1" applyFill="1" applyBorder="1" applyAlignment="1" applyProtection="1">
      <alignment horizontal="center" vertical="center" wrapText="1"/>
    </xf>
    <xf numFmtId="0" fontId="29" fillId="0" borderId="23" xfId="1" applyFont="1" applyFill="1" applyBorder="1" applyAlignment="1" applyProtection="1">
      <alignment horizontal="center" vertical="center" wrapText="1"/>
    </xf>
    <xf numFmtId="0" fontId="29" fillId="0" borderId="3" xfId="1" applyFont="1" applyFill="1" applyBorder="1" applyAlignment="1" applyProtection="1">
      <alignment horizontal="center" vertical="center" wrapText="1"/>
    </xf>
    <xf numFmtId="0" fontId="29" fillId="0" borderId="0" xfId="1" applyFont="1" applyFill="1" applyBorder="1" applyAlignment="1" applyProtection="1">
      <alignment horizontal="center" vertical="center" wrapText="1"/>
    </xf>
    <xf numFmtId="0" fontId="29" fillId="0" borderId="21" xfId="1" applyFont="1" applyFill="1" applyBorder="1" applyAlignment="1" applyProtection="1">
      <alignment horizontal="center" vertical="center" wrapText="1"/>
    </xf>
    <xf numFmtId="0" fontId="29" fillId="0" borderId="4" xfId="1" applyFont="1" applyFill="1" applyBorder="1" applyAlignment="1" applyProtection="1">
      <alignment horizontal="center" vertical="center" wrapText="1"/>
    </xf>
    <xf numFmtId="0" fontId="30" fillId="0" borderId="23" xfId="1" applyFont="1" applyFill="1" applyBorder="1" applyAlignment="1" applyProtection="1">
      <alignment horizontal="center" vertical="center" wrapText="1"/>
    </xf>
    <xf numFmtId="0" fontId="30" fillId="0" borderId="8" xfId="1" applyFont="1" applyFill="1" applyBorder="1" applyAlignment="1" applyProtection="1">
      <alignment horizontal="center" vertical="center" wrapText="1"/>
    </xf>
    <xf numFmtId="0" fontId="30" fillId="0" borderId="0" xfId="1" applyFont="1" applyFill="1" applyBorder="1" applyAlignment="1" applyProtection="1">
      <alignment horizontal="center" vertical="center" wrapText="1"/>
    </xf>
    <xf numFmtId="0" fontId="30" fillId="0" borderId="7" xfId="1" applyFont="1" applyFill="1" applyBorder="1" applyAlignment="1" applyProtection="1">
      <alignment horizontal="center" vertical="center" wrapText="1"/>
    </xf>
    <xf numFmtId="0" fontId="3" fillId="9" borderId="1" xfId="1" applyFont="1" applyFill="1" applyBorder="1" applyAlignment="1">
      <alignment horizontal="center" vertical="center" wrapText="1"/>
    </xf>
    <xf numFmtId="0" fontId="32" fillId="0" borderId="23" xfId="1" applyFont="1" applyBorder="1" applyAlignment="1" applyProtection="1">
      <alignment horizontal="center" vertical="center" wrapText="1"/>
    </xf>
    <xf numFmtId="0" fontId="32" fillId="0" borderId="8" xfId="1" applyFont="1" applyBorder="1" applyAlignment="1" applyProtection="1">
      <alignment horizontal="center" vertical="center" wrapText="1"/>
    </xf>
    <xf numFmtId="0" fontId="32" fillId="0" borderId="4" xfId="1" applyFont="1" applyBorder="1" applyAlignment="1" applyProtection="1">
      <alignment horizontal="center" vertical="center" wrapText="1"/>
    </xf>
    <xf numFmtId="0" fontId="32" fillId="0" borderId="20" xfId="1" applyFont="1" applyBorder="1" applyAlignment="1" applyProtection="1">
      <alignment horizontal="center" vertical="center" wrapText="1"/>
    </xf>
    <xf numFmtId="0" fontId="33" fillId="0" borderId="1" xfId="1" applyFont="1" applyBorder="1" applyAlignment="1" applyProtection="1">
      <alignment horizontal="center" vertical="center" wrapText="1"/>
    </xf>
    <xf numFmtId="0" fontId="33" fillId="0" borderId="11" xfId="0" applyFont="1" applyBorder="1" applyAlignment="1" applyProtection="1">
      <alignment horizontal="center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0" fontId="33" fillId="0" borderId="6" xfId="0" applyFont="1" applyBorder="1" applyAlignment="1" applyProtection="1">
      <alignment horizontal="center" vertical="center" wrapText="1"/>
      <protection locked="0"/>
    </xf>
    <xf numFmtId="0" fontId="3" fillId="10" borderId="0" xfId="1" applyNumberFormat="1" applyFont="1" applyFill="1" applyAlignment="1">
      <alignment horizontal="center" vertical="center" wrapText="1"/>
    </xf>
    <xf numFmtId="0" fontId="40" fillId="0" borderId="23" xfId="1" applyFont="1" applyFill="1" applyBorder="1" applyAlignment="1" applyProtection="1">
      <alignment horizontal="center" wrapText="1"/>
    </xf>
    <xf numFmtId="0" fontId="7" fillId="0" borderId="21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7" fillId="4" borderId="21" xfId="1" applyFont="1" applyFill="1" applyBorder="1" applyAlignment="1">
      <alignment horizontal="left" vertical="center" wrapText="1"/>
    </xf>
    <xf numFmtId="0" fontId="7" fillId="4" borderId="4" xfId="1" applyFont="1" applyFill="1" applyBorder="1" applyAlignment="1">
      <alignment horizontal="left" vertical="center" wrapText="1"/>
    </xf>
    <xf numFmtId="0" fontId="7" fillId="4" borderId="18" xfId="1" applyFont="1" applyFill="1" applyBorder="1" applyAlignment="1">
      <alignment horizontal="left" vertical="center" wrapText="1"/>
    </xf>
    <xf numFmtId="0" fontId="7" fillId="4" borderId="23" xfId="1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81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color rgb="FF00F26D"/>
      </font>
      <fill>
        <gradientFill type="path" left="0.5" right="0.5" top="0.5" bottom="0.5">
          <stop position="0">
            <color theme="0"/>
          </stop>
          <stop position="1">
            <color rgb="FF01D552"/>
          </stop>
        </gradientFill>
      </fill>
    </dxf>
    <dxf>
      <font>
        <b/>
        <i val="0"/>
        <color rgb="FFFF0000"/>
        <name val="Cambria"/>
        <scheme val="none"/>
      </font>
      <fill>
        <patternFill>
          <bgColor rgb="FFFF0000"/>
        </patternFill>
      </fill>
    </dxf>
    <dxf>
      <font>
        <b/>
        <i val="0"/>
        <color rgb="FFFFC000"/>
        <name val="Cambria"/>
        <scheme val="none"/>
      </font>
      <fill>
        <patternFill>
          <bgColor rgb="FFFFC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00"/>
      </font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ont>
        <b/>
        <i val="0"/>
        <color rgb="FFFF0000"/>
        <name val="Cambria"/>
        <scheme val="none"/>
      </font>
      <fill>
        <patternFill>
          <bgColor rgb="FFFF0000"/>
        </patternFill>
      </fill>
    </dxf>
    <dxf>
      <font>
        <b/>
        <i val="0"/>
        <color rgb="FFFFC000"/>
        <name val="Cambria"/>
        <scheme val="none"/>
      </font>
      <fill>
        <patternFill>
          <bgColor rgb="FFFFC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numFmt numFmtId="0" formatCode="General"/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F26D"/>
      </font>
      <fill>
        <gradientFill type="path" left="0.5" right="0.5" top="0.5" bottom="0.5">
          <stop position="0">
            <color theme="0"/>
          </stop>
          <stop position="1">
            <color rgb="FF01D552"/>
          </stop>
        </gradientFill>
      </fill>
    </dxf>
    <dxf>
      <font>
        <b/>
        <i val="0"/>
        <color rgb="FFFF0000"/>
        <name val="Cambria"/>
        <scheme val="none"/>
      </font>
      <fill>
        <patternFill>
          <bgColor rgb="FFFF0000"/>
        </patternFill>
      </fill>
    </dxf>
    <dxf>
      <font>
        <b/>
        <i val="0"/>
        <color rgb="FFFFC000"/>
        <name val="Cambria"/>
        <scheme val="none"/>
      </font>
      <fill>
        <patternFill>
          <bgColor rgb="FFFFC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00"/>
      </font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ont>
        <b/>
        <i val="0"/>
        <color rgb="FFFF0000"/>
        <name val="Cambria"/>
        <scheme val="none"/>
      </font>
      <fill>
        <patternFill>
          <bgColor rgb="FFFF0000"/>
        </patternFill>
      </fill>
    </dxf>
    <dxf>
      <font>
        <b/>
        <i val="0"/>
        <color rgb="FFFFC000"/>
        <name val="Cambria"/>
        <scheme val="none"/>
      </font>
      <fill>
        <patternFill>
          <bgColor rgb="FFFFC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00B050"/>
      </font>
      <fill>
        <patternFill>
          <bgColor rgb="FF00B05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theme="3"/>
          </stop>
        </gradientFill>
      </fill>
    </dxf>
    <dxf>
      <font>
        <color rgb="FFFF0000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1"/>
      </font>
      <fill>
        <patternFill>
          <bgColor rgb="FFFFC000"/>
        </patternFill>
      </fill>
    </dxf>
    <dxf>
      <font>
        <color auto="1"/>
      </font>
      <fill>
        <patternFill>
          <bgColor rgb="FF00B050"/>
        </patternFill>
      </fill>
    </dxf>
    <dxf>
      <font>
        <color theme="1"/>
      </font>
      <numFmt numFmtId="0" formatCode="General"/>
      <fill>
        <patternFill>
          <bgColor rgb="FFFF00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numFmt numFmtId="0" formatCode="General"/>
      <fill>
        <patternFill>
          <bgColor rgb="FF00B05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numFmt numFmtId="0" formatCode="General"/>
      <fill>
        <patternFill>
          <bgColor rgb="FF00B050"/>
        </patternFill>
      </fill>
    </dxf>
    <dxf>
      <font>
        <color auto="1"/>
      </font>
      <fill>
        <patternFill>
          <bgColor rgb="FF00B050"/>
        </patternFill>
      </fill>
    </dxf>
    <dxf>
      <font>
        <color theme="1"/>
      </font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1" tint="4.9989318521683403E-2"/>
        </patternFill>
      </fill>
    </dxf>
    <dxf>
      <font>
        <color theme="1"/>
      </font>
      <numFmt numFmtId="0" formatCode="General"/>
      <fill>
        <patternFill>
          <bgColor rgb="FFFF0000"/>
        </patternFill>
      </fill>
    </dxf>
    <dxf>
      <font>
        <color theme="1"/>
      </font>
      <fill>
        <patternFill>
          <bgColor rgb="FFFFC000"/>
        </patternFill>
      </fill>
    </dxf>
    <dxf>
      <font>
        <color auto="1"/>
      </font>
      <numFmt numFmtId="0" formatCode="General"/>
      <fill>
        <patternFill>
          <bgColor rgb="FF00B050"/>
        </patternFill>
      </fill>
    </dxf>
    <dxf>
      <font>
        <color theme="1"/>
      </font>
      <numFmt numFmtId="0" formatCode="General"/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auto="1"/>
      </font>
      <numFmt numFmtId="0" formatCode="General"/>
      <fill>
        <patternFill>
          <bgColor rgb="FF00B050"/>
        </patternFill>
      </fill>
    </dxf>
    <dxf>
      <font>
        <color theme="1"/>
      </font>
      <numFmt numFmtId="0" formatCode="General"/>
      <fill>
        <patternFill>
          <bgColor rgb="FF00B05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numFmt numFmtId="0" formatCode="General"/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CCFFFF"/>
      <color rgb="FF75FFFF"/>
      <color rgb="FFC8D69A"/>
      <color rgb="FFFF9966"/>
      <color rgb="FFFF9BDE"/>
      <color rgb="FFFF66CC"/>
      <color rgb="FFFFCCFF"/>
      <color rgb="FFFDD2D1"/>
      <color rgb="FF00FF00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148164</xdr:rowOff>
    </xdr:from>
    <xdr:to>
      <xdr:col>11</xdr:col>
      <xdr:colOff>521229</xdr:colOff>
      <xdr:row>3</xdr:row>
      <xdr:rowOff>317497</xdr:rowOff>
    </xdr:to>
    <xdr:pic>
      <xdr:nvPicPr>
        <xdr:cNvPr id="2" name="Image 1" descr="logo lycée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15350" y="148164"/>
          <a:ext cx="1311805" cy="12932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148164</xdr:rowOff>
    </xdr:from>
    <xdr:to>
      <xdr:col>11</xdr:col>
      <xdr:colOff>521229</xdr:colOff>
      <xdr:row>3</xdr:row>
      <xdr:rowOff>317497</xdr:rowOff>
    </xdr:to>
    <xdr:pic>
      <xdr:nvPicPr>
        <xdr:cNvPr id="2" name="Image 1" descr="logo lycée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01050" y="148164"/>
          <a:ext cx="1311804" cy="12932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148164</xdr:rowOff>
    </xdr:from>
    <xdr:to>
      <xdr:col>11</xdr:col>
      <xdr:colOff>521230</xdr:colOff>
      <xdr:row>3</xdr:row>
      <xdr:rowOff>317497</xdr:rowOff>
    </xdr:to>
    <xdr:pic>
      <xdr:nvPicPr>
        <xdr:cNvPr id="2" name="Image 1" descr="logo lycée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24850" y="148164"/>
          <a:ext cx="1311805" cy="12932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148164</xdr:rowOff>
    </xdr:from>
    <xdr:to>
      <xdr:col>11</xdr:col>
      <xdr:colOff>521230</xdr:colOff>
      <xdr:row>3</xdr:row>
      <xdr:rowOff>317497</xdr:rowOff>
    </xdr:to>
    <xdr:pic>
      <xdr:nvPicPr>
        <xdr:cNvPr id="2" name="Image 1" descr="logo lycée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429625" y="148164"/>
          <a:ext cx="1311805" cy="12932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1">
    <tabColor rgb="FFFF6E01"/>
  </sheetPr>
  <dimension ref="A1:CN42"/>
  <sheetViews>
    <sheetView tabSelected="1" view="pageBreakPreview" zoomScale="60" zoomScaleNormal="60" zoomScalePageLayoutView="50" workbookViewId="0">
      <pane xSplit="2" ySplit="2" topLeftCell="C6" activePane="bottomRight" state="frozen"/>
      <selection pane="topRight" activeCell="C1" sqref="C1"/>
      <selection pane="bottomLeft" activeCell="A3" sqref="A3"/>
      <selection pane="bottomRight" activeCell="C1" sqref="C1:J1"/>
    </sheetView>
  </sheetViews>
  <sheetFormatPr baseColWidth="10" defaultRowHeight="12.75"/>
  <cols>
    <col min="1" max="1" width="8" style="26" customWidth="1"/>
    <col min="2" max="2" width="8.5703125" style="26" customWidth="1"/>
    <col min="3" max="3" width="3.5703125" style="4" customWidth="1"/>
    <col min="4" max="4" width="21.28515625" style="4" customWidth="1"/>
    <col min="5" max="5" width="7.85546875" style="26" customWidth="1"/>
    <col min="6" max="9" width="2.140625" style="26" customWidth="1"/>
    <col min="10" max="10" width="41.7109375" style="150" customWidth="1"/>
    <col min="11" max="11" width="2.140625" style="4" customWidth="1"/>
    <col min="12" max="12" width="8.140625" style="26" customWidth="1"/>
    <col min="13" max="13" width="41.5703125" style="148" customWidth="1"/>
    <col min="14" max="16" width="3.7109375" style="103" customWidth="1"/>
    <col min="17" max="18" width="4.7109375" style="28" customWidth="1"/>
    <col min="19" max="22" width="3.7109375" style="103" customWidth="1"/>
    <col min="23" max="24" width="4.7109375" style="28" customWidth="1"/>
    <col min="25" max="31" width="3.7109375" style="103" customWidth="1"/>
    <col min="32" max="32" width="4.7109375" style="28" customWidth="1"/>
    <col min="33" max="35" width="3.7109375" style="103" customWidth="1"/>
    <col min="36" max="36" width="4.7109375" style="28" customWidth="1"/>
    <col min="37" max="39" width="3.7109375" style="103" customWidth="1"/>
    <col min="40" max="40" width="4.7109375" style="28" customWidth="1"/>
    <col min="41" max="43" width="3.7109375" style="103" customWidth="1"/>
    <col min="44" max="44" width="4.7109375" style="28" customWidth="1"/>
    <col min="45" max="45" width="2.7109375" style="36" customWidth="1"/>
    <col min="46" max="46" width="4.7109375" style="251" customWidth="1"/>
    <col min="47" max="47" width="4.7109375" style="28" customWidth="1"/>
    <col min="48" max="50" width="3.7109375" style="103" customWidth="1"/>
    <col min="51" max="51" width="4.7109375" style="343" customWidth="1"/>
    <col min="52" max="52" width="3.7109375" style="103" customWidth="1"/>
    <col min="53" max="54" width="3.7109375" style="117" customWidth="1"/>
    <col min="55" max="55" width="4.7109375" style="28" customWidth="1"/>
    <col min="56" max="58" width="3.7109375" style="103" customWidth="1"/>
    <col min="59" max="59" width="4.7109375" style="343" customWidth="1"/>
    <col min="60" max="62" width="3.7109375" style="103" customWidth="1"/>
    <col min="63" max="63" width="4.7109375" style="343" customWidth="1"/>
    <col min="64" max="64" width="3.7109375" style="103" customWidth="1"/>
    <col min="65" max="66" width="3.7109375" style="117" customWidth="1"/>
    <col min="67" max="67" width="4.7109375" style="343" customWidth="1"/>
    <col min="68" max="68" width="2.7109375" style="36" customWidth="1"/>
    <col min="69" max="69" width="4.7109375" style="251" customWidth="1"/>
    <col min="70" max="72" width="3.7109375" style="103" customWidth="1"/>
    <col min="73" max="73" width="4.7109375" style="343" customWidth="1"/>
    <col min="74" max="74" width="3.7109375" style="103" customWidth="1"/>
    <col min="75" max="76" width="3.7109375" style="117" customWidth="1"/>
    <col min="77" max="77" width="4.7109375" style="343" customWidth="1"/>
    <col min="78" max="80" width="3.7109375" style="103" customWidth="1"/>
    <col min="81" max="81" width="4.7109375" style="343" customWidth="1"/>
    <col min="82" max="84" width="3.7109375" style="103" customWidth="1"/>
    <col min="85" max="85" width="4.7109375" style="343" customWidth="1"/>
    <col min="86" max="86" width="3.7109375" style="103" customWidth="1"/>
    <col min="87" max="88" width="3.7109375" style="117" customWidth="1"/>
    <col min="89" max="89" width="4.7109375" style="343" customWidth="1"/>
    <col min="90" max="90" width="2.7109375" style="343" customWidth="1"/>
    <col min="91" max="91" width="4.7109375" style="251" customWidth="1"/>
    <col min="92" max="92" width="4.7109375" style="343" customWidth="1"/>
    <col min="93" max="16384" width="11.42578125" style="1"/>
  </cols>
  <sheetData>
    <row r="1" spans="1:92" ht="219" customHeight="1" thickBot="1">
      <c r="A1" s="191" t="s">
        <v>134</v>
      </c>
      <c r="B1" s="206" t="s">
        <v>71</v>
      </c>
      <c r="C1" s="683" t="s">
        <v>149</v>
      </c>
      <c r="D1" s="684"/>
      <c r="E1" s="684"/>
      <c r="F1" s="684"/>
      <c r="G1" s="684"/>
      <c r="H1" s="684"/>
      <c r="I1" s="684"/>
      <c r="J1" s="684"/>
      <c r="K1" s="667" t="s">
        <v>73</v>
      </c>
      <c r="L1" s="668"/>
      <c r="M1" s="669"/>
      <c r="N1" s="104" t="s">
        <v>154</v>
      </c>
      <c r="O1" s="98" t="s">
        <v>155</v>
      </c>
      <c r="P1" s="396" t="s">
        <v>156</v>
      </c>
      <c r="Q1" s="350" t="s">
        <v>159</v>
      </c>
      <c r="R1" s="350" t="s">
        <v>160</v>
      </c>
      <c r="S1" s="98" t="s">
        <v>165</v>
      </c>
      <c r="T1" s="99" t="s">
        <v>150</v>
      </c>
      <c r="U1" s="98" t="s">
        <v>25</v>
      </c>
      <c r="V1" s="98" t="s">
        <v>169</v>
      </c>
      <c r="W1" s="350" t="s">
        <v>170</v>
      </c>
      <c r="X1" s="350" t="s">
        <v>171</v>
      </c>
      <c r="Y1" s="98" t="s">
        <v>175</v>
      </c>
      <c r="Z1" s="98" t="s">
        <v>176</v>
      </c>
      <c r="AA1" s="98" t="s">
        <v>177</v>
      </c>
      <c r="AB1" s="106" t="s">
        <v>40</v>
      </c>
      <c r="AC1" s="98" t="s">
        <v>41</v>
      </c>
      <c r="AD1" s="98" t="s">
        <v>42</v>
      </c>
      <c r="AE1" s="106" t="s">
        <v>181</v>
      </c>
      <c r="AF1" s="40" t="s">
        <v>182</v>
      </c>
      <c r="AG1" s="107" t="s">
        <v>26</v>
      </c>
      <c r="AH1" s="107" t="s">
        <v>27</v>
      </c>
      <c r="AI1" s="108" t="s">
        <v>28</v>
      </c>
      <c r="AJ1" s="350" t="s">
        <v>198</v>
      </c>
      <c r="AK1" s="111" t="s">
        <v>29</v>
      </c>
      <c r="AL1" s="110" t="s">
        <v>30</v>
      </c>
      <c r="AM1" s="112" t="s">
        <v>31</v>
      </c>
      <c r="AN1" s="350" t="s">
        <v>197</v>
      </c>
      <c r="AO1" s="108"/>
      <c r="AP1" s="108"/>
      <c r="AQ1" s="108"/>
      <c r="AR1" s="41"/>
      <c r="AS1" s="119" t="s">
        <v>72</v>
      </c>
      <c r="AT1" s="242" t="s">
        <v>129</v>
      </c>
      <c r="AU1" s="344" t="s">
        <v>201</v>
      </c>
      <c r="AV1" s="98"/>
      <c r="AW1" s="98"/>
      <c r="AX1" s="98"/>
      <c r="AY1" s="395"/>
      <c r="AZ1" s="106"/>
      <c r="BA1" s="113"/>
      <c r="BB1" s="114"/>
      <c r="BC1" s="39"/>
      <c r="BD1" s="98"/>
      <c r="BE1" s="98"/>
      <c r="BF1" s="98"/>
      <c r="BG1" s="350"/>
      <c r="BH1" s="98"/>
      <c r="BI1" s="98"/>
      <c r="BJ1" s="98"/>
      <c r="BK1" s="395"/>
      <c r="BL1" s="106"/>
      <c r="BM1" s="113"/>
      <c r="BN1" s="114"/>
      <c r="BO1" s="350"/>
      <c r="BP1" s="119" t="s">
        <v>72</v>
      </c>
      <c r="BQ1" s="614" t="s">
        <v>129</v>
      </c>
      <c r="BR1" s="396"/>
      <c r="BS1" s="98"/>
      <c r="BT1" s="98"/>
      <c r="BU1" s="395"/>
      <c r="BV1" s="106"/>
      <c r="BW1" s="113"/>
      <c r="BX1" s="114"/>
      <c r="BY1" s="350"/>
      <c r="BZ1" s="98"/>
      <c r="CA1" s="98"/>
      <c r="CB1" s="98"/>
      <c r="CC1" s="350"/>
      <c r="CD1" s="98"/>
      <c r="CE1" s="98"/>
      <c r="CF1" s="98"/>
      <c r="CG1" s="395"/>
      <c r="CH1" s="106"/>
      <c r="CI1" s="113"/>
      <c r="CJ1" s="114"/>
      <c r="CK1" s="350"/>
      <c r="CL1" s="353" t="s">
        <v>72</v>
      </c>
      <c r="CM1" s="242" t="s">
        <v>129</v>
      </c>
      <c r="CN1" s="344" t="s">
        <v>44</v>
      </c>
    </row>
    <row r="2" spans="1:92" ht="28.5" customHeight="1">
      <c r="A2" s="10"/>
      <c r="B2" s="207"/>
      <c r="C2" s="9"/>
      <c r="D2" s="10"/>
      <c r="E2" s="10"/>
      <c r="F2" s="643" t="s">
        <v>122</v>
      </c>
      <c r="G2" s="692" t="s">
        <v>34</v>
      </c>
      <c r="H2" s="694" t="s">
        <v>35</v>
      </c>
      <c r="I2" s="696" t="s">
        <v>36</v>
      </c>
      <c r="J2" s="685" t="s">
        <v>135</v>
      </c>
      <c r="K2" s="10"/>
      <c r="L2" s="237"/>
      <c r="M2" s="11" t="s">
        <v>137</v>
      </c>
      <c r="N2" s="105" t="s">
        <v>189</v>
      </c>
      <c r="O2" s="102" t="s">
        <v>190</v>
      </c>
      <c r="P2" s="189" t="s">
        <v>191</v>
      </c>
      <c r="Q2" s="43" t="s">
        <v>157</v>
      </c>
      <c r="R2" s="43" t="s">
        <v>161</v>
      </c>
      <c r="S2" s="100" t="s">
        <v>164</v>
      </c>
      <c r="T2" s="101" t="s">
        <v>166</v>
      </c>
      <c r="U2" s="102" t="s">
        <v>167</v>
      </c>
      <c r="V2" s="102" t="s">
        <v>168</v>
      </c>
      <c r="W2" s="43" t="s">
        <v>188</v>
      </c>
      <c r="X2" s="43" t="s">
        <v>158</v>
      </c>
      <c r="Y2" s="100" t="s">
        <v>172</v>
      </c>
      <c r="Z2" s="100" t="s">
        <v>173</v>
      </c>
      <c r="AA2" s="100" t="s">
        <v>174</v>
      </c>
      <c r="AB2" s="189" t="s">
        <v>178</v>
      </c>
      <c r="AC2" s="189" t="s">
        <v>179</v>
      </c>
      <c r="AD2" s="189" t="s">
        <v>180</v>
      </c>
      <c r="AE2" s="189" t="s">
        <v>192</v>
      </c>
      <c r="AF2" s="351" t="s">
        <v>45</v>
      </c>
      <c r="AG2" s="189" t="s">
        <v>183</v>
      </c>
      <c r="AH2" s="189" t="s">
        <v>184</v>
      </c>
      <c r="AI2" s="189" t="s">
        <v>185</v>
      </c>
      <c r="AJ2" s="97" t="s">
        <v>46</v>
      </c>
      <c r="AK2" s="189" t="s">
        <v>194</v>
      </c>
      <c r="AL2" s="189" t="s">
        <v>195</v>
      </c>
      <c r="AM2" s="189" t="s">
        <v>196</v>
      </c>
      <c r="AN2" s="351" t="s">
        <v>47</v>
      </c>
      <c r="AO2" s="101"/>
      <c r="AP2" s="101"/>
      <c r="AQ2" s="109"/>
      <c r="AR2" s="351" t="s">
        <v>48</v>
      </c>
      <c r="AS2" s="118" t="s">
        <v>43</v>
      </c>
      <c r="AT2" s="243" t="s">
        <v>43</v>
      </c>
      <c r="AU2" s="397" t="s">
        <v>43</v>
      </c>
      <c r="AV2" s="100"/>
      <c r="AW2" s="100"/>
      <c r="AX2" s="100"/>
      <c r="AY2" s="603"/>
      <c r="AZ2" s="100"/>
      <c r="BA2" s="115"/>
      <c r="BB2" s="116"/>
      <c r="BC2" s="42"/>
      <c r="BD2" s="100"/>
      <c r="BE2" s="100"/>
      <c r="BF2" s="100"/>
      <c r="BG2" s="351"/>
      <c r="BH2" s="100"/>
      <c r="BI2" s="100"/>
      <c r="BJ2" s="100"/>
      <c r="BK2" s="44"/>
      <c r="BL2" s="100"/>
      <c r="BM2" s="115"/>
      <c r="BN2" s="116"/>
      <c r="BO2" s="351"/>
      <c r="BP2" s="118" t="s">
        <v>43</v>
      </c>
      <c r="BQ2" s="615" t="s">
        <v>43</v>
      </c>
      <c r="BR2" s="266"/>
      <c r="BS2" s="100"/>
      <c r="BT2" s="100"/>
      <c r="BU2" s="603"/>
      <c r="BV2" s="100"/>
      <c r="BW2" s="115"/>
      <c r="BX2" s="116"/>
      <c r="BY2" s="351"/>
      <c r="BZ2" s="100"/>
      <c r="CA2" s="100"/>
      <c r="CB2" s="100"/>
      <c r="CC2" s="351"/>
      <c r="CD2" s="100"/>
      <c r="CE2" s="100"/>
      <c r="CF2" s="100"/>
      <c r="CG2" s="603"/>
      <c r="CH2" s="100"/>
      <c r="CI2" s="115"/>
      <c r="CJ2" s="116"/>
      <c r="CK2" s="351"/>
      <c r="CL2" s="352" t="s">
        <v>43</v>
      </c>
      <c r="CM2" s="243" t="s">
        <v>43</v>
      </c>
      <c r="CN2" s="397" t="s">
        <v>43</v>
      </c>
    </row>
    <row r="3" spans="1:92" ht="29.25" customHeight="1" thickBot="1">
      <c r="A3" s="13"/>
      <c r="B3" s="208"/>
      <c r="C3" s="12"/>
      <c r="D3" s="13"/>
      <c r="E3" s="13"/>
      <c r="F3" s="644"/>
      <c r="G3" s="693"/>
      <c r="H3" s="695"/>
      <c r="I3" s="697"/>
      <c r="J3" s="686"/>
      <c r="K3" s="13"/>
      <c r="L3" s="240"/>
      <c r="M3" s="241" t="s">
        <v>136</v>
      </c>
      <c r="N3" s="639" t="s">
        <v>202</v>
      </c>
      <c r="O3" s="640"/>
      <c r="P3" s="640"/>
      <c r="Q3" s="640"/>
      <c r="R3" s="640"/>
      <c r="S3" s="640"/>
      <c r="T3" s="640"/>
      <c r="U3" s="640"/>
      <c r="V3" s="640"/>
      <c r="W3" s="640"/>
      <c r="X3" s="640"/>
      <c r="Y3" s="640"/>
      <c r="Z3" s="640"/>
      <c r="AA3" s="640"/>
      <c r="AB3" s="640"/>
      <c r="AC3" s="640"/>
      <c r="AD3" s="640"/>
      <c r="AE3" s="640"/>
      <c r="AF3" s="640"/>
      <c r="AG3" s="640"/>
      <c r="AH3" s="640"/>
      <c r="AI3" s="640"/>
      <c r="AJ3" s="640"/>
      <c r="AK3" s="640"/>
      <c r="AL3" s="640"/>
      <c r="AM3" s="640"/>
      <c r="AN3" s="640"/>
      <c r="AO3" s="640"/>
      <c r="AP3" s="640"/>
      <c r="AQ3" s="640"/>
      <c r="AR3" s="640"/>
      <c r="AS3" s="640"/>
      <c r="AT3" s="640"/>
      <c r="AU3" s="640"/>
      <c r="AV3" s="640"/>
      <c r="AW3" s="640"/>
      <c r="AX3" s="640"/>
      <c r="AY3" s="640"/>
      <c r="AZ3" s="640"/>
      <c r="BA3" s="640"/>
      <c r="BB3" s="640"/>
      <c r="BC3" s="640"/>
      <c r="BD3" s="640"/>
      <c r="BE3" s="640"/>
      <c r="BF3" s="640"/>
      <c r="BG3" s="640"/>
      <c r="BH3" s="640"/>
      <c r="BI3" s="640"/>
      <c r="BJ3" s="640"/>
      <c r="BK3" s="640"/>
      <c r="BL3" s="640"/>
      <c r="BM3" s="640"/>
      <c r="BN3" s="640"/>
      <c r="BO3" s="640"/>
      <c r="BP3" s="640"/>
      <c r="BQ3" s="640"/>
      <c r="BR3" s="640"/>
      <c r="BS3" s="640"/>
      <c r="BT3" s="640"/>
      <c r="BU3" s="640"/>
      <c r="BV3" s="640"/>
      <c r="BW3" s="640"/>
      <c r="BX3" s="640"/>
      <c r="BY3" s="640"/>
      <c r="BZ3" s="640"/>
      <c r="CA3" s="640"/>
      <c r="CB3" s="640"/>
      <c r="CC3" s="640"/>
      <c r="CD3" s="640"/>
      <c r="CE3" s="640"/>
      <c r="CF3" s="640"/>
      <c r="CG3" s="640"/>
      <c r="CH3" s="640"/>
      <c r="CI3" s="640"/>
      <c r="CJ3" s="640"/>
      <c r="CK3" s="640"/>
      <c r="CL3" s="640"/>
      <c r="CM3" s="640"/>
      <c r="CN3" s="640"/>
    </row>
    <row r="4" spans="1:92" s="30" customFormat="1" ht="16.5" customHeight="1" thickBot="1">
      <c r="A4" s="131"/>
      <c r="B4" s="209"/>
      <c r="C4" s="689" t="s">
        <v>37</v>
      </c>
      <c r="D4" s="690"/>
      <c r="E4" s="690"/>
      <c r="F4" s="690"/>
      <c r="G4" s="690"/>
      <c r="H4" s="690"/>
      <c r="I4" s="690"/>
      <c r="J4" s="691"/>
      <c r="K4" s="29"/>
      <c r="L4" s="658" t="s">
        <v>38</v>
      </c>
      <c r="M4" s="659"/>
      <c r="N4" s="645" t="s">
        <v>151</v>
      </c>
      <c r="O4" s="646"/>
      <c r="P4" s="646"/>
      <c r="Q4" s="646"/>
      <c r="R4" s="646"/>
      <c r="S4" s="646"/>
      <c r="T4" s="646"/>
      <c r="U4" s="646"/>
      <c r="V4" s="646"/>
      <c r="W4" s="646"/>
      <c r="X4" s="646"/>
      <c r="Y4" s="646"/>
      <c r="Z4" s="646"/>
      <c r="AA4" s="646"/>
      <c r="AB4" s="646"/>
      <c r="AC4" s="646"/>
      <c r="AD4" s="646"/>
      <c r="AE4" s="646"/>
      <c r="AF4" s="646"/>
      <c r="AG4" s="646"/>
      <c r="AH4" s="646"/>
      <c r="AI4" s="646"/>
      <c r="AJ4" s="646"/>
      <c r="AK4" s="646"/>
      <c r="AL4" s="646"/>
      <c r="AM4" s="646"/>
      <c r="AN4" s="646"/>
      <c r="AO4" s="646"/>
      <c r="AP4" s="646"/>
      <c r="AQ4" s="646"/>
      <c r="AR4" s="646"/>
      <c r="AS4" s="646"/>
      <c r="AT4" s="646"/>
      <c r="AU4" s="647"/>
      <c r="AV4" s="636" t="s">
        <v>128</v>
      </c>
      <c r="AW4" s="637"/>
      <c r="AX4" s="637"/>
      <c r="AY4" s="637"/>
      <c r="AZ4" s="637"/>
      <c r="BA4" s="637"/>
      <c r="BB4" s="637"/>
      <c r="BC4" s="637"/>
      <c r="BD4" s="637"/>
      <c r="BE4" s="637"/>
      <c r="BF4" s="637"/>
      <c r="BG4" s="637"/>
      <c r="BH4" s="637"/>
      <c r="BI4" s="637"/>
      <c r="BJ4" s="637"/>
      <c r="BK4" s="637"/>
      <c r="BL4" s="637"/>
      <c r="BM4" s="637"/>
      <c r="BN4" s="637"/>
      <c r="BO4" s="637"/>
      <c r="BP4" s="637"/>
      <c r="BQ4" s="637"/>
      <c r="BR4" s="636" t="s">
        <v>152</v>
      </c>
      <c r="BS4" s="637"/>
      <c r="BT4" s="637"/>
      <c r="BU4" s="637"/>
      <c r="BV4" s="637"/>
      <c r="BW4" s="637"/>
      <c r="BX4" s="637"/>
      <c r="BY4" s="637"/>
      <c r="BZ4" s="637"/>
      <c r="CA4" s="637"/>
      <c r="CB4" s="637"/>
      <c r="CC4" s="637"/>
      <c r="CD4" s="637"/>
      <c r="CE4" s="637"/>
      <c r="CF4" s="637"/>
      <c r="CG4" s="637"/>
      <c r="CH4" s="637"/>
      <c r="CI4" s="637"/>
      <c r="CJ4" s="637"/>
      <c r="CK4" s="637"/>
      <c r="CL4" s="637"/>
      <c r="CM4" s="637"/>
      <c r="CN4" s="638"/>
    </row>
    <row r="5" spans="1:92" ht="29.1" customHeight="1" thickTop="1">
      <c r="A5" s="202" t="s">
        <v>1</v>
      </c>
      <c r="B5" s="231" t="s">
        <v>1</v>
      </c>
      <c r="C5" s="687" t="s">
        <v>121</v>
      </c>
      <c r="D5" s="662" t="s">
        <v>74</v>
      </c>
      <c r="E5" s="398" t="s">
        <v>1</v>
      </c>
      <c r="F5" s="202"/>
      <c r="G5" s="145"/>
      <c r="H5" s="145"/>
      <c r="I5" s="145"/>
      <c r="J5" s="21" t="s">
        <v>75</v>
      </c>
      <c r="K5" s="20"/>
      <c r="L5" s="406" t="s">
        <v>1</v>
      </c>
      <c r="M5" s="21" t="s">
        <v>75</v>
      </c>
      <c r="N5" s="122"/>
      <c r="O5" s="425"/>
      <c r="P5" s="425"/>
      <c r="Q5" s="519"/>
      <c r="R5" s="485"/>
      <c r="S5" s="354"/>
      <c r="T5" s="347"/>
      <c r="U5" s="34"/>
      <c r="V5" s="425"/>
      <c r="W5" s="519"/>
      <c r="X5" s="485"/>
      <c r="Y5" s="121"/>
      <c r="Z5" s="354"/>
      <c r="AA5" s="121"/>
      <c r="AB5" s="152" t="str">
        <f>IF(AB39="x",1,"X")</f>
        <v>X</v>
      </c>
      <c r="AC5" s="34"/>
      <c r="AD5" s="188" t="str">
        <f>IF(AD39="x",1,"X")</f>
        <v>X</v>
      </c>
      <c r="AE5" s="425"/>
      <c r="AF5" s="503"/>
      <c r="AG5" s="354"/>
      <c r="AH5" s="34"/>
      <c r="AI5" s="425"/>
      <c r="AJ5" s="503"/>
      <c r="AK5" s="354"/>
      <c r="AL5" s="34"/>
      <c r="AM5" s="425"/>
      <c r="AN5" s="503"/>
      <c r="AO5" s="354"/>
      <c r="AP5" s="34"/>
      <c r="AQ5" s="425"/>
      <c r="AR5" s="503"/>
      <c r="AS5" s="238"/>
      <c r="AT5" s="246" t="str">
        <f t="shared" ref="AT5:AT6" si="0">IF(AS5="","",AS5)</f>
        <v/>
      </c>
      <c r="AU5" s="156"/>
      <c r="AV5" s="354"/>
      <c r="AW5" s="347"/>
      <c r="AX5" s="347"/>
      <c r="AY5" s="503"/>
      <c r="AZ5" s="121"/>
      <c r="BA5" s="33"/>
      <c r="BB5" s="447"/>
      <c r="BC5" s="461"/>
      <c r="BD5" s="354"/>
      <c r="BE5" s="347"/>
      <c r="BF5" s="347"/>
      <c r="BG5" s="461"/>
      <c r="BH5" s="354"/>
      <c r="BI5" s="347"/>
      <c r="BJ5" s="347"/>
      <c r="BK5" s="503"/>
      <c r="BL5" s="354"/>
      <c r="BM5" s="346"/>
      <c r="BN5" s="447"/>
      <c r="BO5" s="461"/>
      <c r="BP5" s="239"/>
      <c r="BQ5" s="616" t="str">
        <f>IF(BP5="","",BP5)</f>
        <v/>
      </c>
      <c r="BR5" s="354"/>
      <c r="BS5" s="347"/>
      <c r="BT5" s="347"/>
      <c r="BU5" s="503"/>
      <c r="BV5" s="354"/>
      <c r="BW5" s="346"/>
      <c r="BX5" s="447"/>
      <c r="BY5" s="461"/>
      <c r="BZ5" s="354"/>
      <c r="CA5" s="347"/>
      <c r="CB5" s="347"/>
      <c r="CC5" s="461"/>
      <c r="CD5" s="354"/>
      <c r="CE5" s="347"/>
      <c r="CF5" s="347"/>
      <c r="CG5" s="503"/>
      <c r="CH5" s="354"/>
      <c r="CI5" s="346"/>
      <c r="CJ5" s="447"/>
      <c r="CK5" s="461"/>
      <c r="CL5" s="239"/>
      <c r="CM5" s="245" t="str">
        <f>IF(CL5="","",CL5)</f>
        <v/>
      </c>
      <c r="CN5" s="156"/>
    </row>
    <row r="6" spans="1:92" ht="29.1" customHeight="1" thickBot="1">
      <c r="A6" s="203" t="s">
        <v>2</v>
      </c>
      <c r="B6" s="232" t="s">
        <v>2</v>
      </c>
      <c r="C6" s="688"/>
      <c r="D6" s="664"/>
      <c r="E6" s="262" t="s">
        <v>2</v>
      </c>
      <c r="F6" s="203"/>
      <c r="G6" s="146"/>
      <c r="H6" s="146"/>
      <c r="I6" s="146"/>
      <c r="J6" s="185" t="s">
        <v>114</v>
      </c>
      <c r="K6" s="20"/>
      <c r="L6" s="407" t="s">
        <v>2</v>
      </c>
      <c r="M6" s="173" t="s">
        <v>114</v>
      </c>
      <c r="N6" s="274"/>
      <c r="O6" s="310"/>
      <c r="P6" s="310"/>
      <c r="Q6" s="520"/>
      <c r="R6" s="494"/>
      <c r="S6" s="372"/>
      <c r="T6" s="369"/>
      <c r="U6" s="370" t="str">
        <f>IF(U39="x",1,"X")</f>
        <v>X</v>
      </c>
      <c r="V6" s="436" t="str">
        <f t="shared" ref="V6" si="1">IF(V39="x",1,"X")</f>
        <v>X</v>
      </c>
      <c r="W6" s="533" t="str">
        <f>IF(W39="x",0.5,"0,5")</f>
        <v>0,5</v>
      </c>
      <c r="X6" s="486" t="str">
        <f>IF(X39="x",0.5,"0,5")</f>
        <v>0,5</v>
      </c>
      <c r="Y6" s="372"/>
      <c r="Z6" s="372"/>
      <c r="AA6" s="372"/>
      <c r="AB6" s="371" t="str">
        <f t="shared" ref="AB6:AE6" si="2">IF(AB39="x",1,"X")</f>
        <v>X</v>
      </c>
      <c r="AC6" s="371" t="str">
        <f t="shared" si="2"/>
        <v>X</v>
      </c>
      <c r="AD6" s="436" t="str">
        <f t="shared" ref="AD6" si="3">IF(AD39="x",1,"X")</f>
        <v>X</v>
      </c>
      <c r="AE6" s="436" t="str">
        <f t="shared" si="2"/>
        <v>X</v>
      </c>
      <c r="AF6" s="476" t="str">
        <f>IF(AF39="x",1,"1")</f>
        <v>1</v>
      </c>
      <c r="AG6" s="372"/>
      <c r="AH6" s="371" t="str">
        <f>IF(AH39="x",1,"X")</f>
        <v>X</v>
      </c>
      <c r="AI6" s="310"/>
      <c r="AJ6" s="469" t="str">
        <f>IF(AJ39="x",2,"2")</f>
        <v>2</v>
      </c>
      <c r="AK6" s="372"/>
      <c r="AL6" s="369"/>
      <c r="AM6" s="310"/>
      <c r="AN6" s="475"/>
      <c r="AO6" s="372"/>
      <c r="AP6" s="369"/>
      <c r="AQ6" s="310"/>
      <c r="AR6" s="475"/>
      <c r="AS6" s="275"/>
      <c r="AT6" s="277" t="str">
        <f t="shared" si="0"/>
        <v/>
      </c>
      <c r="AU6" s="276"/>
      <c r="AV6" s="372"/>
      <c r="AW6" s="369"/>
      <c r="AX6" s="369"/>
      <c r="AY6" s="475"/>
      <c r="AZ6" s="369"/>
      <c r="BA6" s="373"/>
      <c r="BB6" s="448"/>
      <c r="BC6" s="462"/>
      <c r="BD6" s="372"/>
      <c r="BE6" s="369"/>
      <c r="BF6" s="369"/>
      <c r="BG6" s="462"/>
      <c r="BH6" s="372"/>
      <c r="BI6" s="369"/>
      <c r="BJ6" s="369"/>
      <c r="BK6" s="475"/>
      <c r="BL6" s="369"/>
      <c r="BM6" s="373"/>
      <c r="BN6" s="448"/>
      <c r="BO6" s="462"/>
      <c r="BP6" s="278"/>
      <c r="BQ6" s="617" t="str">
        <f t="shared" ref="BQ6:BQ37" si="4">IF(BP6="","",BP6)</f>
        <v/>
      </c>
      <c r="BR6" s="372"/>
      <c r="BS6" s="369"/>
      <c r="BT6" s="369"/>
      <c r="BU6" s="475"/>
      <c r="BV6" s="369"/>
      <c r="BW6" s="373"/>
      <c r="BX6" s="448"/>
      <c r="BY6" s="462"/>
      <c r="BZ6" s="372"/>
      <c r="CA6" s="369"/>
      <c r="CB6" s="369"/>
      <c r="CC6" s="462"/>
      <c r="CD6" s="372"/>
      <c r="CE6" s="369"/>
      <c r="CF6" s="369"/>
      <c r="CG6" s="475"/>
      <c r="CH6" s="369"/>
      <c r="CI6" s="373"/>
      <c r="CJ6" s="448"/>
      <c r="CK6" s="462"/>
      <c r="CL6" s="278"/>
      <c r="CM6" s="279" t="str">
        <f t="shared" ref="CM6:CM37" si="5">IF(CL6="","",CL6)</f>
        <v/>
      </c>
      <c r="CN6" s="280"/>
    </row>
    <row r="7" spans="1:92" ht="29.1" customHeight="1">
      <c r="A7" s="210" t="s">
        <v>3</v>
      </c>
      <c r="B7" s="224" t="s">
        <v>3</v>
      </c>
      <c r="C7" s="688"/>
      <c r="D7" s="660" t="s">
        <v>76</v>
      </c>
      <c r="E7" s="398" t="s">
        <v>3</v>
      </c>
      <c r="F7" s="15"/>
      <c r="G7" s="16"/>
      <c r="H7" s="160"/>
      <c r="I7" s="16"/>
      <c r="J7" s="21" t="s">
        <v>77</v>
      </c>
      <c r="K7" s="20"/>
      <c r="L7" s="408" t="s">
        <v>3</v>
      </c>
      <c r="M7" s="21" t="s">
        <v>77</v>
      </c>
      <c r="N7" s="267"/>
      <c r="O7" s="426"/>
      <c r="P7" s="426"/>
      <c r="Q7" s="521"/>
      <c r="R7" s="495"/>
      <c r="S7" s="368"/>
      <c r="T7" s="366"/>
      <c r="U7" s="556" t="str">
        <f>IF(U39="x",1,"X")</f>
        <v>X</v>
      </c>
      <c r="V7" s="557" t="str">
        <f t="shared" ref="V7" si="6">IF(V39="x",1,"X")</f>
        <v>X</v>
      </c>
      <c r="W7" s="535" t="str">
        <f>IF(W39="x",0.5,"0,5")</f>
        <v>0,5</v>
      </c>
      <c r="X7" s="487" t="str">
        <f>IF(X39="x",0.5,"0,5")</f>
        <v>0,5</v>
      </c>
      <c r="Y7" s="368"/>
      <c r="Z7" s="368"/>
      <c r="AA7" s="368"/>
      <c r="AB7" s="366"/>
      <c r="AC7" s="366"/>
      <c r="AD7" s="308"/>
      <c r="AE7" s="308"/>
      <c r="AF7" s="504"/>
      <c r="AG7" s="368"/>
      <c r="AH7" s="366"/>
      <c r="AI7" s="308"/>
      <c r="AJ7" s="504"/>
      <c r="AK7" s="368"/>
      <c r="AL7" s="366"/>
      <c r="AM7" s="308"/>
      <c r="AN7" s="504"/>
      <c r="AO7" s="368"/>
      <c r="AP7" s="366"/>
      <c r="AQ7" s="308"/>
      <c r="AR7" s="504"/>
      <c r="AS7" s="268"/>
      <c r="AT7" s="270" t="str">
        <f>IF(AS7="","",AS7)</f>
        <v/>
      </c>
      <c r="AU7" s="458"/>
      <c r="AV7" s="368"/>
      <c r="AW7" s="366"/>
      <c r="AX7" s="366"/>
      <c r="AY7" s="504"/>
      <c r="AZ7" s="366"/>
      <c r="BA7" s="561"/>
      <c r="BB7" s="559"/>
      <c r="BC7" s="560"/>
      <c r="BD7" s="368"/>
      <c r="BE7" s="366"/>
      <c r="BF7" s="366"/>
      <c r="BG7" s="587"/>
      <c r="BH7" s="368"/>
      <c r="BI7" s="366"/>
      <c r="BJ7" s="366"/>
      <c r="BK7" s="504"/>
      <c r="BL7" s="366"/>
      <c r="BM7" s="588"/>
      <c r="BN7" s="586"/>
      <c r="BO7" s="587"/>
      <c r="BP7" s="271"/>
      <c r="BQ7" s="618" t="str">
        <f t="shared" si="4"/>
        <v/>
      </c>
      <c r="BR7" s="354"/>
      <c r="BS7" s="347"/>
      <c r="BT7" s="366"/>
      <c r="BU7" s="504"/>
      <c r="BV7" s="368"/>
      <c r="BW7" s="589"/>
      <c r="BX7" s="449"/>
      <c r="BY7" s="463"/>
      <c r="BZ7" s="368"/>
      <c r="CA7" s="366"/>
      <c r="CB7" s="366"/>
      <c r="CC7" s="463"/>
      <c r="CD7" s="368"/>
      <c r="CE7" s="366"/>
      <c r="CF7" s="366"/>
      <c r="CG7" s="504"/>
      <c r="CH7" s="368"/>
      <c r="CI7" s="589"/>
      <c r="CJ7" s="449"/>
      <c r="CK7" s="463"/>
      <c r="CL7" s="230"/>
      <c r="CM7" s="270" t="str">
        <f t="shared" si="5"/>
        <v/>
      </c>
      <c r="CN7" s="458"/>
    </row>
    <row r="8" spans="1:92" ht="29.1" customHeight="1">
      <c r="A8" s="211" t="s">
        <v>4</v>
      </c>
      <c r="B8" s="225" t="s">
        <v>4</v>
      </c>
      <c r="C8" s="688"/>
      <c r="D8" s="661"/>
      <c r="E8" s="257" t="s">
        <v>4</v>
      </c>
      <c r="F8" s="5"/>
      <c r="G8" s="14"/>
      <c r="H8" s="161"/>
      <c r="I8" s="14"/>
      <c r="J8" s="176" t="s">
        <v>118</v>
      </c>
      <c r="K8" s="20"/>
      <c r="L8" s="409" t="s">
        <v>4</v>
      </c>
      <c r="M8" s="174" t="s">
        <v>115</v>
      </c>
      <c r="N8" s="124"/>
      <c r="O8" s="427"/>
      <c r="P8" s="427"/>
      <c r="Q8" s="522"/>
      <c r="R8" s="491"/>
      <c r="S8" s="364" t="str">
        <f>IF(S39="x",1,"X")</f>
        <v>X</v>
      </c>
      <c r="T8" s="364" t="str">
        <f>IF(T39="x",1,"X")</f>
        <v>X</v>
      </c>
      <c r="U8" s="349"/>
      <c r="V8" s="438" t="str">
        <f t="shared" ref="V8" si="7">IF(V39="x",1,"X")</f>
        <v>X</v>
      </c>
      <c r="W8" s="536" t="str">
        <f>IF(W39="x",2,"2")</f>
        <v>2</v>
      </c>
      <c r="X8" s="488" t="str">
        <f>IF(X39="x",2,"2")</f>
        <v>2</v>
      </c>
      <c r="Y8" s="361"/>
      <c r="Z8" s="361"/>
      <c r="AA8" s="361"/>
      <c r="AB8" s="349"/>
      <c r="AC8" s="349"/>
      <c r="AD8" s="187"/>
      <c r="AE8" s="187"/>
      <c r="AF8" s="473" t="str">
        <f>IF(AF39="x",1,"1")</f>
        <v>1</v>
      </c>
      <c r="AG8" s="361"/>
      <c r="AH8" s="349"/>
      <c r="AI8" s="187"/>
      <c r="AJ8" s="505"/>
      <c r="AK8" s="361"/>
      <c r="AL8" s="349"/>
      <c r="AM8" s="187"/>
      <c r="AN8" s="505"/>
      <c r="AO8" s="361"/>
      <c r="AP8" s="349"/>
      <c r="AQ8" s="187"/>
      <c r="AR8" s="505"/>
      <c r="AS8" s="201"/>
      <c r="AT8" s="247" t="str">
        <f t="shared" ref="AT8:AT37" si="8">IF(AS8="","",AS8)</f>
        <v/>
      </c>
      <c r="AU8" s="367"/>
      <c r="AV8" s="361"/>
      <c r="AW8" s="349"/>
      <c r="AX8" s="349"/>
      <c r="AY8" s="505"/>
      <c r="AZ8" s="349"/>
      <c r="BA8" s="345"/>
      <c r="BB8" s="454"/>
      <c r="BC8" s="478"/>
      <c r="BD8" s="361"/>
      <c r="BE8" s="349"/>
      <c r="BF8" s="349"/>
      <c r="BG8" s="478"/>
      <c r="BH8" s="361"/>
      <c r="BI8" s="349"/>
      <c r="BJ8" s="349"/>
      <c r="BK8" s="505"/>
      <c r="BL8" s="349"/>
      <c r="BM8" s="345"/>
      <c r="BN8" s="454"/>
      <c r="BO8" s="478"/>
      <c r="BP8" s="230"/>
      <c r="BQ8" s="619" t="str">
        <f t="shared" si="4"/>
        <v/>
      </c>
      <c r="BR8" s="361"/>
      <c r="BS8" s="349"/>
      <c r="BT8" s="349"/>
      <c r="BU8" s="505"/>
      <c r="BV8" s="349"/>
      <c r="BW8" s="345"/>
      <c r="BX8" s="454"/>
      <c r="BY8" s="478"/>
      <c r="BZ8" s="361"/>
      <c r="CA8" s="349"/>
      <c r="CB8" s="349"/>
      <c r="CC8" s="478"/>
      <c r="CD8" s="361"/>
      <c r="CE8" s="349"/>
      <c r="CF8" s="349"/>
      <c r="CG8" s="505"/>
      <c r="CH8" s="349"/>
      <c r="CI8" s="345"/>
      <c r="CJ8" s="454"/>
      <c r="CK8" s="478"/>
      <c r="CL8" s="230"/>
      <c r="CM8" s="247" t="str">
        <f t="shared" si="5"/>
        <v/>
      </c>
      <c r="CN8" s="272"/>
    </row>
    <row r="9" spans="1:92" ht="29.1" customHeight="1" thickBot="1">
      <c r="A9" s="211" t="s">
        <v>5</v>
      </c>
      <c r="B9" s="226" t="s">
        <v>5</v>
      </c>
      <c r="C9" s="688"/>
      <c r="D9" s="661"/>
      <c r="E9" s="365" t="s">
        <v>5</v>
      </c>
      <c r="F9" s="5"/>
      <c r="G9" s="14"/>
      <c r="H9" s="161"/>
      <c r="I9" s="14"/>
      <c r="J9" s="22" t="s">
        <v>78</v>
      </c>
      <c r="K9" s="20"/>
      <c r="L9" s="410" t="s">
        <v>5</v>
      </c>
      <c r="M9" s="23" t="s">
        <v>78</v>
      </c>
      <c r="N9" s="287"/>
      <c r="O9" s="428"/>
      <c r="P9" s="428"/>
      <c r="Q9" s="523"/>
      <c r="R9" s="489"/>
      <c r="S9" s="382"/>
      <c r="T9" s="380"/>
      <c r="U9" s="380"/>
      <c r="V9" s="311"/>
      <c r="W9" s="523"/>
      <c r="X9" s="489"/>
      <c r="Y9" s="382"/>
      <c r="Z9" s="382"/>
      <c r="AA9" s="382"/>
      <c r="AB9" s="380"/>
      <c r="AC9" s="380"/>
      <c r="AD9" s="311"/>
      <c r="AE9" s="311"/>
      <c r="AF9" s="506"/>
      <c r="AG9" s="382"/>
      <c r="AH9" s="380"/>
      <c r="AI9" s="311"/>
      <c r="AJ9" s="506"/>
      <c r="AK9" s="382"/>
      <c r="AL9" s="380"/>
      <c r="AM9" s="311"/>
      <c r="AN9" s="506"/>
      <c r="AO9" s="382"/>
      <c r="AP9" s="380"/>
      <c r="AQ9" s="311"/>
      <c r="AR9" s="506"/>
      <c r="AS9" s="289"/>
      <c r="AT9" s="290" t="str">
        <f t="shared" si="8"/>
        <v/>
      </c>
      <c r="AU9" s="381"/>
      <c r="AV9" s="382"/>
      <c r="AW9" s="380"/>
      <c r="AX9" s="380"/>
      <c r="AY9" s="506"/>
      <c r="AZ9" s="380"/>
      <c r="BA9" s="383"/>
      <c r="BB9" s="455"/>
      <c r="BC9" s="479"/>
      <c r="BD9" s="382"/>
      <c r="BE9" s="380"/>
      <c r="BF9" s="380"/>
      <c r="BG9" s="479"/>
      <c r="BH9" s="382"/>
      <c r="BI9" s="380"/>
      <c r="BJ9" s="380"/>
      <c r="BK9" s="506"/>
      <c r="BL9" s="380"/>
      <c r="BM9" s="383"/>
      <c r="BN9" s="455"/>
      <c r="BO9" s="479"/>
      <c r="BP9" s="291"/>
      <c r="BQ9" s="620" t="str">
        <f t="shared" si="4"/>
        <v/>
      </c>
      <c r="BR9" s="382"/>
      <c r="BS9" s="380"/>
      <c r="BT9" s="380"/>
      <c r="BU9" s="506"/>
      <c r="BV9" s="382"/>
      <c r="BW9" s="384"/>
      <c r="BX9" s="451"/>
      <c r="BY9" s="467"/>
      <c r="BZ9" s="382"/>
      <c r="CA9" s="380"/>
      <c r="CB9" s="380"/>
      <c r="CC9" s="467"/>
      <c r="CD9" s="382"/>
      <c r="CE9" s="380"/>
      <c r="CF9" s="380"/>
      <c r="CG9" s="506"/>
      <c r="CH9" s="382"/>
      <c r="CI9" s="384"/>
      <c r="CJ9" s="451"/>
      <c r="CK9" s="467"/>
      <c r="CL9" s="289"/>
      <c r="CM9" s="290" t="str">
        <f t="shared" si="5"/>
        <v/>
      </c>
      <c r="CN9" s="292"/>
    </row>
    <row r="10" spans="1:92" ht="29.1" customHeight="1">
      <c r="A10" s="202" t="s">
        <v>6</v>
      </c>
      <c r="B10" s="231" t="s">
        <v>6</v>
      </c>
      <c r="C10" s="688"/>
      <c r="D10" s="660" t="s">
        <v>80</v>
      </c>
      <c r="E10" s="399" t="s">
        <v>6</v>
      </c>
      <c r="F10" s="202"/>
      <c r="G10" s="16"/>
      <c r="H10" s="16"/>
      <c r="I10" s="16"/>
      <c r="J10" s="133" t="s">
        <v>81</v>
      </c>
      <c r="K10" s="20"/>
      <c r="L10" s="406" t="s">
        <v>6</v>
      </c>
      <c r="M10" s="133" t="s">
        <v>81</v>
      </c>
      <c r="N10" s="283"/>
      <c r="O10" s="429"/>
      <c r="P10" s="429"/>
      <c r="Q10" s="524"/>
      <c r="R10" s="492"/>
      <c r="S10" s="377"/>
      <c r="T10" s="374"/>
      <c r="U10" s="374"/>
      <c r="V10" s="335" t="str">
        <f>IF(V39="x",1,"X")</f>
        <v>X</v>
      </c>
      <c r="W10" s="524"/>
      <c r="X10" s="492"/>
      <c r="Y10" s="375" t="str">
        <f t="shared" ref="Y10:AA10" si="9">IF(Y39="x",1,"X")</f>
        <v>X</v>
      </c>
      <c r="Z10" s="375" t="str">
        <f t="shared" ref="Z10" si="10">IF(Z39="x",1,"X")</f>
        <v>X</v>
      </c>
      <c r="AA10" s="375" t="str">
        <f t="shared" si="9"/>
        <v>X</v>
      </c>
      <c r="AB10" s="374"/>
      <c r="AC10" s="374"/>
      <c r="AD10" s="439"/>
      <c r="AE10" s="439"/>
      <c r="AF10" s="507"/>
      <c r="AG10" s="377"/>
      <c r="AH10" s="374"/>
      <c r="AI10" s="439"/>
      <c r="AJ10" s="507"/>
      <c r="AK10" s="375" t="str">
        <f t="shared" ref="AK10" si="11">IF(AK39="x",1,"X")</f>
        <v>X</v>
      </c>
      <c r="AL10" s="376" t="str">
        <f t="shared" ref="AL10:AM10" si="12">IF(AL39="x",1,"X")</f>
        <v>X</v>
      </c>
      <c r="AM10" s="335" t="str">
        <f t="shared" si="12"/>
        <v>X</v>
      </c>
      <c r="AN10" s="468" t="str">
        <f>IF(AN39="x",3,"3")</f>
        <v>3</v>
      </c>
      <c r="AO10" s="374"/>
      <c r="AP10" s="374"/>
      <c r="AQ10" s="394"/>
      <c r="AR10" s="505"/>
      <c r="AS10" s="284"/>
      <c r="AT10" s="285" t="str">
        <f t="shared" si="8"/>
        <v/>
      </c>
      <c r="AU10" s="367"/>
      <c r="AV10" s="377"/>
      <c r="AW10" s="374"/>
      <c r="AX10" s="374"/>
      <c r="AY10" s="505"/>
      <c r="AZ10" s="374"/>
      <c r="BA10" s="378"/>
      <c r="BB10" s="457"/>
      <c r="BC10" s="480"/>
      <c r="BD10" s="377"/>
      <c r="BE10" s="374"/>
      <c r="BF10" s="374"/>
      <c r="BG10" s="480"/>
      <c r="BH10" s="377"/>
      <c r="BI10" s="374"/>
      <c r="BJ10" s="374"/>
      <c r="BK10" s="505"/>
      <c r="BL10" s="374"/>
      <c r="BM10" s="378"/>
      <c r="BN10" s="457"/>
      <c r="BO10" s="480"/>
      <c r="BP10" s="286"/>
      <c r="BQ10" s="621" t="str">
        <f t="shared" si="4"/>
        <v/>
      </c>
      <c r="BR10" s="377"/>
      <c r="BS10" s="374"/>
      <c r="BT10" s="374"/>
      <c r="BU10" s="507"/>
      <c r="BV10" s="374"/>
      <c r="BW10" s="378"/>
      <c r="BX10" s="457"/>
      <c r="BY10" s="480"/>
      <c r="BZ10" s="377"/>
      <c r="CA10" s="374"/>
      <c r="CB10" s="374"/>
      <c r="CC10" s="480"/>
      <c r="CD10" s="377"/>
      <c r="CE10" s="374"/>
      <c r="CF10" s="374"/>
      <c r="CG10" s="507"/>
      <c r="CH10" s="374"/>
      <c r="CI10" s="378"/>
      <c r="CJ10" s="457"/>
      <c r="CK10" s="480"/>
      <c r="CL10" s="286"/>
      <c r="CM10" s="285" t="str">
        <f t="shared" si="5"/>
        <v/>
      </c>
      <c r="CN10" s="367"/>
    </row>
    <row r="11" spans="1:92" ht="29.1" customHeight="1">
      <c r="A11" s="203" t="s">
        <v>15</v>
      </c>
      <c r="B11" s="233" t="s">
        <v>15</v>
      </c>
      <c r="C11" s="688"/>
      <c r="D11" s="661"/>
      <c r="E11" s="253" t="s">
        <v>15</v>
      </c>
      <c r="F11" s="203"/>
      <c r="G11" s="93"/>
      <c r="H11" s="93"/>
      <c r="I11" s="93"/>
      <c r="J11" s="38" t="s">
        <v>82</v>
      </c>
      <c r="K11" s="20"/>
      <c r="L11" s="411" t="s">
        <v>15</v>
      </c>
      <c r="M11" s="38" t="s">
        <v>82</v>
      </c>
      <c r="N11" s="32"/>
      <c r="O11" s="430"/>
      <c r="P11" s="430"/>
      <c r="Q11" s="525" t="str">
        <f>IF(Q39="x",1,"1")</f>
        <v>1</v>
      </c>
      <c r="R11" s="515" t="str">
        <f>IF(R39="x",1,"1")</f>
        <v>1</v>
      </c>
      <c r="S11" s="354"/>
      <c r="T11" s="347"/>
      <c r="U11" s="347"/>
      <c r="V11" s="425"/>
      <c r="W11" s="527"/>
      <c r="X11" s="490"/>
      <c r="Y11" s="354"/>
      <c r="Z11" s="354"/>
      <c r="AA11" s="354"/>
      <c r="AB11" s="347"/>
      <c r="AC11" s="347"/>
      <c r="AD11" s="425"/>
      <c r="AE11" s="425"/>
      <c r="AF11" s="508"/>
      <c r="AG11" s="354"/>
      <c r="AH11" s="356" t="str">
        <f>IF(AH39="x",1,"X")</f>
        <v>X</v>
      </c>
      <c r="AI11" s="425"/>
      <c r="AJ11" s="508"/>
      <c r="AK11" s="354"/>
      <c r="AL11" s="347"/>
      <c r="AM11" s="425"/>
      <c r="AN11" s="508"/>
      <c r="AO11" s="347"/>
      <c r="AP11" s="347"/>
      <c r="AQ11" s="355"/>
      <c r="AR11" s="508"/>
      <c r="AS11" s="238"/>
      <c r="AT11" s="246" t="str">
        <f t="shared" si="8"/>
        <v/>
      </c>
      <c r="AU11" s="357"/>
      <c r="AV11" s="354"/>
      <c r="AW11" s="347"/>
      <c r="AX11" s="347"/>
      <c r="AY11" s="508"/>
      <c r="AZ11" s="347"/>
      <c r="BA11" s="348"/>
      <c r="BB11" s="456"/>
      <c r="BC11" s="481"/>
      <c r="BD11" s="354"/>
      <c r="BE11" s="347"/>
      <c r="BF11" s="347"/>
      <c r="BG11" s="481"/>
      <c r="BH11" s="354"/>
      <c r="BI11" s="347"/>
      <c r="BJ11" s="347"/>
      <c r="BK11" s="508"/>
      <c r="BL11" s="347"/>
      <c r="BM11" s="348"/>
      <c r="BN11" s="456"/>
      <c r="BO11" s="481"/>
      <c r="BP11" s="239"/>
      <c r="BQ11" s="622" t="str">
        <f t="shared" si="4"/>
        <v/>
      </c>
      <c r="BR11" s="354"/>
      <c r="BS11" s="347"/>
      <c r="BT11" s="347"/>
      <c r="BU11" s="508"/>
      <c r="BV11" s="347"/>
      <c r="BW11" s="348"/>
      <c r="BX11" s="456"/>
      <c r="BY11" s="481"/>
      <c r="BZ11" s="354"/>
      <c r="CA11" s="347"/>
      <c r="CB11" s="347"/>
      <c r="CC11" s="481"/>
      <c r="CD11" s="354"/>
      <c r="CE11" s="347"/>
      <c r="CF11" s="347"/>
      <c r="CG11" s="508"/>
      <c r="CH11" s="347"/>
      <c r="CI11" s="348"/>
      <c r="CJ11" s="456"/>
      <c r="CK11" s="481"/>
      <c r="CL11" s="239"/>
      <c r="CM11" s="246" t="str">
        <f t="shared" si="5"/>
        <v/>
      </c>
      <c r="CN11" s="357"/>
    </row>
    <row r="12" spans="1:92" ht="29.1" customHeight="1">
      <c r="A12" s="204" t="s">
        <v>7</v>
      </c>
      <c r="B12" s="234" t="s">
        <v>7</v>
      </c>
      <c r="C12" s="688"/>
      <c r="D12" s="661"/>
      <c r="E12" s="400" t="s">
        <v>7</v>
      </c>
      <c r="F12" s="204"/>
      <c r="G12" s="93"/>
      <c r="H12" s="93"/>
      <c r="I12" s="93"/>
      <c r="J12" s="185" t="s">
        <v>117</v>
      </c>
      <c r="K12" s="20"/>
      <c r="L12" s="412" t="s">
        <v>7</v>
      </c>
      <c r="M12" s="174" t="s">
        <v>116</v>
      </c>
      <c r="N12" s="193" t="str">
        <f>IF(N39="x",1,"X")</f>
        <v>X</v>
      </c>
      <c r="O12" s="362" t="str">
        <f>IF(O39="x",1,"X")</f>
        <v>X</v>
      </c>
      <c r="P12" s="431" t="str">
        <f>IF(P39="x",1,"X")</f>
        <v>X</v>
      </c>
      <c r="Q12" s="526" t="str">
        <f>IF(Q39="x",1,"1")</f>
        <v>1</v>
      </c>
      <c r="R12" s="516" t="str">
        <f>IF(R39="x",1,"1")</f>
        <v>1</v>
      </c>
      <c r="S12" s="361"/>
      <c r="T12" s="349"/>
      <c r="U12" s="349"/>
      <c r="V12" s="187"/>
      <c r="W12" s="522"/>
      <c r="X12" s="491"/>
      <c r="Y12" s="361"/>
      <c r="Z12" s="361"/>
      <c r="AA12" s="361"/>
      <c r="AB12" s="349"/>
      <c r="AC12" s="349"/>
      <c r="AD12" s="187"/>
      <c r="AE12" s="187"/>
      <c r="AF12" s="505"/>
      <c r="AG12" s="361"/>
      <c r="AH12" s="362" t="str">
        <f>IF(AH39="x",1,"X")</f>
        <v>X</v>
      </c>
      <c r="AI12" s="187"/>
      <c r="AJ12" s="505"/>
      <c r="AK12" s="361"/>
      <c r="AL12" s="349"/>
      <c r="AM12" s="187"/>
      <c r="AN12" s="505"/>
      <c r="AO12" s="361"/>
      <c r="AP12" s="349"/>
      <c r="AQ12" s="187"/>
      <c r="AR12" s="507"/>
      <c r="AS12" s="238"/>
      <c r="AT12" s="248" t="str">
        <f t="shared" si="8"/>
        <v/>
      </c>
      <c r="AU12" s="357"/>
      <c r="AV12" s="361"/>
      <c r="AW12" s="349"/>
      <c r="AX12" s="349"/>
      <c r="AY12" s="507"/>
      <c r="AZ12" s="349"/>
      <c r="BA12" s="345"/>
      <c r="BB12" s="454"/>
      <c r="BC12" s="478"/>
      <c r="BD12" s="361"/>
      <c r="BE12" s="349"/>
      <c r="BF12" s="349"/>
      <c r="BG12" s="478"/>
      <c r="BH12" s="361"/>
      <c r="BI12" s="349"/>
      <c r="BJ12" s="349"/>
      <c r="BK12" s="507"/>
      <c r="BL12" s="349"/>
      <c r="BM12" s="345"/>
      <c r="BN12" s="454"/>
      <c r="BO12" s="478"/>
      <c r="BP12" s="239"/>
      <c r="BQ12" s="623" t="str">
        <f t="shared" si="4"/>
        <v/>
      </c>
      <c r="BR12" s="361"/>
      <c r="BS12" s="349"/>
      <c r="BT12" s="349"/>
      <c r="BU12" s="507"/>
      <c r="BV12" s="349"/>
      <c r="BW12" s="345"/>
      <c r="BX12" s="454"/>
      <c r="BY12" s="478"/>
      <c r="BZ12" s="361"/>
      <c r="CA12" s="349"/>
      <c r="CB12" s="349"/>
      <c r="CC12" s="478"/>
      <c r="CD12" s="361"/>
      <c r="CE12" s="349"/>
      <c r="CF12" s="349"/>
      <c r="CG12" s="507"/>
      <c r="CH12" s="349"/>
      <c r="CI12" s="345"/>
      <c r="CJ12" s="454"/>
      <c r="CK12" s="478"/>
      <c r="CL12" s="239"/>
      <c r="CM12" s="250" t="str">
        <f t="shared" si="5"/>
        <v/>
      </c>
      <c r="CN12" s="357"/>
    </row>
    <row r="13" spans="1:92" ht="29.1" customHeight="1" thickBot="1">
      <c r="A13" s="205" t="s">
        <v>16</v>
      </c>
      <c r="B13" s="581" t="s">
        <v>16</v>
      </c>
      <c r="C13" s="688"/>
      <c r="D13" s="661"/>
      <c r="E13" s="401" t="s">
        <v>16</v>
      </c>
      <c r="F13" s="205"/>
      <c r="G13" s="19"/>
      <c r="H13" s="19"/>
      <c r="I13" s="19"/>
      <c r="J13" s="37" t="s">
        <v>83</v>
      </c>
      <c r="K13" s="20"/>
      <c r="L13" s="413" t="s">
        <v>16</v>
      </c>
      <c r="M13" s="23" t="s">
        <v>83</v>
      </c>
      <c r="N13" s="287"/>
      <c r="O13" s="428"/>
      <c r="P13" s="428"/>
      <c r="Q13" s="523"/>
      <c r="R13" s="489"/>
      <c r="S13" s="382"/>
      <c r="T13" s="380"/>
      <c r="U13" s="380"/>
      <c r="V13" s="311"/>
      <c r="W13" s="523"/>
      <c r="X13" s="489"/>
      <c r="Y13" s="382"/>
      <c r="Z13" s="382"/>
      <c r="AA13" s="382"/>
      <c r="AB13" s="380"/>
      <c r="AC13" s="380"/>
      <c r="AD13" s="311"/>
      <c r="AE13" s="311"/>
      <c r="AF13" s="506"/>
      <c r="AG13" s="382"/>
      <c r="AH13" s="380"/>
      <c r="AI13" s="311"/>
      <c r="AJ13" s="506"/>
      <c r="AK13" s="382"/>
      <c r="AL13" s="380"/>
      <c r="AM13" s="311"/>
      <c r="AN13" s="506"/>
      <c r="AO13" s="382"/>
      <c r="AP13" s="380"/>
      <c r="AQ13" s="311"/>
      <c r="AR13" s="506"/>
      <c r="AS13" s="275"/>
      <c r="AT13" s="293" t="str">
        <f t="shared" si="8"/>
        <v/>
      </c>
      <c r="AU13" s="385"/>
      <c r="AV13" s="382"/>
      <c r="AW13" s="380"/>
      <c r="AX13" s="380"/>
      <c r="AY13" s="506"/>
      <c r="AZ13" s="380"/>
      <c r="BA13" s="383"/>
      <c r="BB13" s="455"/>
      <c r="BC13" s="479"/>
      <c r="BD13" s="382"/>
      <c r="BE13" s="380"/>
      <c r="BF13" s="380"/>
      <c r="BG13" s="479"/>
      <c r="BH13" s="382"/>
      <c r="BI13" s="380"/>
      <c r="BJ13" s="380"/>
      <c r="BK13" s="506"/>
      <c r="BL13" s="380"/>
      <c r="BM13" s="383"/>
      <c r="BN13" s="455"/>
      <c r="BO13" s="479"/>
      <c r="BP13" s="278"/>
      <c r="BQ13" s="624" t="str">
        <f t="shared" si="4"/>
        <v/>
      </c>
      <c r="BR13" s="382"/>
      <c r="BS13" s="380"/>
      <c r="BT13" s="380"/>
      <c r="BU13" s="506"/>
      <c r="BV13" s="380"/>
      <c r="BW13" s="383"/>
      <c r="BX13" s="455"/>
      <c r="BY13" s="479"/>
      <c r="BZ13" s="382"/>
      <c r="CA13" s="380"/>
      <c r="CB13" s="380"/>
      <c r="CC13" s="479"/>
      <c r="CD13" s="382"/>
      <c r="CE13" s="380"/>
      <c r="CF13" s="380"/>
      <c r="CG13" s="506"/>
      <c r="CH13" s="380"/>
      <c r="CI13" s="383"/>
      <c r="CJ13" s="455"/>
      <c r="CK13" s="479"/>
      <c r="CL13" s="278"/>
      <c r="CM13" s="293" t="str">
        <f t="shared" si="5"/>
        <v/>
      </c>
      <c r="CN13" s="385"/>
    </row>
    <row r="14" spans="1:92" ht="29.1" customHeight="1">
      <c r="A14" s="210" t="s">
        <v>8</v>
      </c>
      <c r="B14" s="233" t="s">
        <v>8</v>
      </c>
      <c r="C14" s="687" t="s">
        <v>79</v>
      </c>
      <c r="D14" s="662" t="s">
        <v>84</v>
      </c>
      <c r="E14" s="399" t="s">
        <v>8</v>
      </c>
      <c r="F14" s="15"/>
      <c r="G14" s="16"/>
      <c r="H14" s="160"/>
      <c r="I14" s="16"/>
      <c r="J14" s="133" t="s">
        <v>85</v>
      </c>
      <c r="K14" s="20"/>
      <c r="L14" s="411" t="s">
        <v>8</v>
      </c>
      <c r="M14" s="185" t="s">
        <v>85</v>
      </c>
      <c r="N14" s="283"/>
      <c r="O14" s="429"/>
      <c r="P14" s="429"/>
      <c r="Q14" s="524"/>
      <c r="R14" s="492"/>
      <c r="S14" s="377"/>
      <c r="T14" s="374"/>
      <c r="U14" s="374"/>
      <c r="V14" s="439"/>
      <c r="W14" s="524"/>
      <c r="X14" s="492"/>
      <c r="Y14" s="377"/>
      <c r="Z14" s="377"/>
      <c r="AA14" s="377"/>
      <c r="AB14" s="374"/>
      <c r="AC14" s="374"/>
      <c r="AD14" s="439"/>
      <c r="AE14" s="439"/>
      <c r="AF14" s="507"/>
      <c r="AG14" s="377"/>
      <c r="AH14" s="374"/>
      <c r="AI14" s="439"/>
      <c r="AJ14" s="507"/>
      <c r="AK14" s="377"/>
      <c r="AL14" s="374"/>
      <c r="AM14" s="439"/>
      <c r="AN14" s="507"/>
      <c r="AO14" s="377"/>
      <c r="AP14" s="374"/>
      <c r="AQ14" s="439"/>
      <c r="AR14" s="507"/>
      <c r="AS14" s="284"/>
      <c r="AT14" s="285" t="str">
        <f t="shared" si="8"/>
        <v/>
      </c>
      <c r="AU14" s="367"/>
      <c r="AV14" s="377"/>
      <c r="AW14" s="374"/>
      <c r="AX14" s="374"/>
      <c r="AY14" s="507"/>
      <c r="AZ14" s="374"/>
      <c r="BA14" s="379"/>
      <c r="BB14" s="452"/>
      <c r="BC14" s="465"/>
      <c r="BD14" s="377"/>
      <c r="BE14" s="374"/>
      <c r="BF14" s="374"/>
      <c r="BG14" s="465"/>
      <c r="BH14" s="377"/>
      <c r="BI14" s="374"/>
      <c r="BJ14" s="374"/>
      <c r="BK14" s="507"/>
      <c r="BL14" s="374"/>
      <c r="BM14" s="379"/>
      <c r="BN14" s="452"/>
      <c r="BO14" s="465"/>
      <c r="BP14" s="286"/>
      <c r="BQ14" s="621" t="str">
        <f t="shared" si="4"/>
        <v/>
      </c>
      <c r="BR14" s="377"/>
      <c r="BS14" s="374"/>
      <c r="BT14" s="374"/>
      <c r="BU14" s="507"/>
      <c r="BV14" s="374"/>
      <c r="BW14" s="379"/>
      <c r="BX14" s="452"/>
      <c r="BY14" s="465"/>
      <c r="BZ14" s="377"/>
      <c r="CA14" s="374"/>
      <c r="CB14" s="374"/>
      <c r="CC14" s="465"/>
      <c r="CD14" s="377"/>
      <c r="CE14" s="374"/>
      <c r="CF14" s="374"/>
      <c r="CG14" s="507"/>
      <c r="CH14" s="374"/>
      <c r="CI14" s="379"/>
      <c r="CJ14" s="452"/>
      <c r="CK14" s="465"/>
      <c r="CL14" s="286"/>
      <c r="CM14" s="285" t="str">
        <f t="shared" si="5"/>
        <v/>
      </c>
      <c r="CN14" s="367"/>
    </row>
    <row r="15" spans="1:92" ht="29.1" customHeight="1">
      <c r="A15" s="212" t="s">
        <v>9</v>
      </c>
      <c r="B15" s="190"/>
      <c r="C15" s="688"/>
      <c r="D15" s="663"/>
      <c r="E15" s="253" t="s">
        <v>9</v>
      </c>
      <c r="F15" s="129"/>
      <c r="G15" s="91"/>
      <c r="H15" s="162"/>
      <c r="I15" s="91"/>
      <c r="J15" s="38" t="s">
        <v>86</v>
      </c>
      <c r="K15" s="20"/>
      <c r="L15" s="414"/>
      <c r="M15" s="172"/>
      <c r="N15" s="32"/>
      <c r="O15" s="430"/>
      <c r="P15" s="430"/>
      <c r="Q15" s="527"/>
      <c r="R15" s="490"/>
      <c r="S15" s="354"/>
      <c r="T15" s="347"/>
      <c r="U15" s="347"/>
      <c r="V15" s="425"/>
      <c r="W15" s="527"/>
      <c r="X15" s="490"/>
      <c r="Y15" s="354"/>
      <c r="Z15" s="354"/>
      <c r="AA15" s="354"/>
      <c r="AB15" s="347"/>
      <c r="AC15" s="347"/>
      <c r="AD15" s="425"/>
      <c r="AE15" s="425"/>
      <c r="AF15" s="508"/>
      <c r="AG15" s="354"/>
      <c r="AH15" s="347"/>
      <c r="AI15" s="425"/>
      <c r="AJ15" s="508"/>
      <c r="AK15" s="354"/>
      <c r="AL15" s="347"/>
      <c r="AM15" s="425"/>
      <c r="AN15" s="508"/>
      <c r="AO15" s="354"/>
      <c r="AP15" s="347"/>
      <c r="AQ15" s="425"/>
      <c r="AR15" s="508"/>
      <c r="AS15" s="126"/>
      <c r="AT15" s="200" t="str">
        <f t="shared" si="8"/>
        <v/>
      </c>
      <c r="AU15" s="358"/>
      <c r="AV15" s="354"/>
      <c r="AW15" s="347"/>
      <c r="AX15" s="347"/>
      <c r="AY15" s="508"/>
      <c r="AZ15" s="347"/>
      <c r="BA15" s="347"/>
      <c r="BB15" s="425"/>
      <c r="BC15" s="466"/>
      <c r="BD15" s="354"/>
      <c r="BE15" s="347"/>
      <c r="BF15" s="347"/>
      <c r="BG15" s="466"/>
      <c r="BH15" s="354"/>
      <c r="BI15" s="347"/>
      <c r="BJ15" s="347"/>
      <c r="BK15" s="508"/>
      <c r="BL15" s="347"/>
      <c r="BM15" s="347"/>
      <c r="BN15" s="425"/>
      <c r="BO15" s="466"/>
      <c r="BP15" s="127"/>
      <c r="BQ15" s="625" t="str">
        <f t="shared" si="4"/>
        <v/>
      </c>
      <c r="BR15" s="354"/>
      <c r="BS15" s="347"/>
      <c r="BT15" s="347"/>
      <c r="BU15" s="508"/>
      <c r="BV15" s="347"/>
      <c r="BW15" s="347"/>
      <c r="BX15" s="425"/>
      <c r="BY15" s="466"/>
      <c r="BZ15" s="354"/>
      <c r="CA15" s="347"/>
      <c r="CB15" s="347"/>
      <c r="CC15" s="466"/>
      <c r="CD15" s="354"/>
      <c r="CE15" s="347"/>
      <c r="CF15" s="347"/>
      <c r="CG15" s="508"/>
      <c r="CH15" s="347"/>
      <c r="CI15" s="347"/>
      <c r="CJ15" s="425"/>
      <c r="CK15" s="466"/>
      <c r="CL15" s="127"/>
      <c r="CM15" s="200" t="str">
        <f t="shared" si="5"/>
        <v/>
      </c>
      <c r="CN15" s="358"/>
    </row>
    <row r="16" spans="1:92" ht="29.1" customHeight="1">
      <c r="A16" s="213" t="s">
        <v>10</v>
      </c>
      <c r="B16" s="194"/>
      <c r="C16" s="688"/>
      <c r="D16" s="663"/>
      <c r="E16" s="257" t="s">
        <v>10</v>
      </c>
      <c r="F16" s="5"/>
      <c r="G16" s="135"/>
      <c r="H16" s="163"/>
      <c r="I16" s="135"/>
      <c r="J16" s="363" t="s">
        <v>87</v>
      </c>
      <c r="K16" s="20"/>
      <c r="L16" s="415"/>
      <c r="M16" s="195"/>
      <c r="N16" s="175"/>
      <c r="O16" s="427"/>
      <c r="P16" s="427"/>
      <c r="Q16" s="522"/>
      <c r="R16" s="491"/>
      <c r="S16" s="361"/>
      <c r="T16" s="349"/>
      <c r="U16" s="349"/>
      <c r="V16" s="187"/>
      <c r="W16" s="522"/>
      <c r="X16" s="491"/>
      <c r="Y16" s="361"/>
      <c r="Z16" s="361"/>
      <c r="AA16" s="361"/>
      <c r="AB16" s="349"/>
      <c r="AC16" s="349"/>
      <c r="AD16" s="187"/>
      <c r="AE16" s="187"/>
      <c r="AF16" s="512"/>
      <c r="AG16" s="361"/>
      <c r="AH16" s="349"/>
      <c r="AI16" s="187"/>
      <c r="AJ16" s="512"/>
      <c r="AK16" s="361"/>
      <c r="AL16" s="349"/>
      <c r="AM16" s="187"/>
      <c r="AN16" s="505"/>
      <c r="AO16" s="361"/>
      <c r="AP16" s="349"/>
      <c r="AQ16" s="187"/>
      <c r="AR16" s="505"/>
      <c r="AS16" s="125"/>
      <c r="AT16" s="248" t="str">
        <f t="shared" si="8"/>
        <v/>
      </c>
      <c r="AU16" s="359"/>
      <c r="AV16" s="361"/>
      <c r="AW16" s="349"/>
      <c r="AX16" s="349"/>
      <c r="AY16" s="505"/>
      <c r="AZ16" s="349"/>
      <c r="BA16" s="349"/>
      <c r="BB16" s="187"/>
      <c r="BC16" s="470"/>
      <c r="BD16" s="361"/>
      <c r="BE16" s="349"/>
      <c r="BF16" s="349"/>
      <c r="BG16" s="470"/>
      <c r="BH16" s="361"/>
      <c r="BI16" s="349"/>
      <c r="BJ16" s="349"/>
      <c r="BK16" s="505"/>
      <c r="BL16" s="349"/>
      <c r="BM16" s="349"/>
      <c r="BN16" s="187"/>
      <c r="BO16" s="470"/>
      <c r="BP16" s="128"/>
      <c r="BQ16" s="619" t="str">
        <f t="shared" si="4"/>
        <v/>
      </c>
      <c r="BR16" s="361"/>
      <c r="BS16" s="349"/>
      <c r="BT16" s="349"/>
      <c r="BU16" s="505"/>
      <c r="BV16" s="349"/>
      <c r="BW16" s="349"/>
      <c r="BX16" s="187"/>
      <c r="BY16" s="470"/>
      <c r="BZ16" s="361"/>
      <c r="CA16" s="349"/>
      <c r="CB16" s="349"/>
      <c r="CC16" s="470"/>
      <c r="CD16" s="361"/>
      <c r="CE16" s="349"/>
      <c r="CF16" s="349"/>
      <c r="CG16" s="505"/>
      <c r="CH16" s="349"/>
      <c r="CI16" s="349"/>
      <c r="CJ16" s="187"/>
      <c r="CK16" s="470"/>
      <c r="CL16" s="128"/>
      <c r="CM16" s="247" t="str">
        <f t="shared" si="5"/>
        <v/>
      </c>
      <c r="CN16" s="359"/>
    </row>
    <row r="17" spans="1:92" ht="29.1" customHeight="1">
      <c r="A17" s="641" t="s">
        <v>11</v>
      </c>
      <c r="B17" s="233" t="s">
        <v>9</v>
      </c>
      <c r="C17" s="688"/>
      <c r="D17" s="663"/>
      <c r="E17" s="656" t="s">
        <v>11</v>
      </c>
      <c r="F17" s="654"/>
      <c r="G17" s="650"/>
      <c r="H17" s="652"/>
      <c r="I17" s="650"/>
      <c r="J17" s="648" t="s">
        <v>88</v>
      </c>
      <c r="K17" s="20"/>
      <c r="L17" s="411" t="s">
        <v>9</v>
      </c>
      <c r="M17" s="31" t="s">
        <v>119</v>
      </c>
      <c r="N17" s="32"/>
      <c r="O17" s="430"/>
      <c r="P17" s="430"/>
      <c r="Q17" s="527"/>
      <c r="R17" s="490"/>
      <c r="S17" s="354"/>
      <c r="T17" s="347"/>
      <c r="U17" s="347"/>
      <c r="V17" s="425"/>
      <c r="W17" s="527"/>
      <c r="X17" s="490"/>
      <c r="Y17" s="354"/>
      <c r="Z17" s="354"/>
      <c r="AA17" s="354"/>
      <c r="AB17" s="151" t="str">
        <f>IF(AB39="x",1,"X")</f>
        <v>X</v>
      </c>
      <c r="AC17" s="151" t="str">
        <f>IF(AC39="x",1,"X")</f>
        <v>X</v>
      </c>
      <c r="AD17" s="425"/>
      <c r="AE17" s="425"/>
      <c r="AF17" s="474" t="str">
        <f>IF(AF39="x",0.5,"0,5")</f>
        <v>0,5</v>
      </c>
      <c r="AG17" s="356" t="str">
        <f>IF(AG39="x",1,"X")</f>
        <v>X</v>
      </c>
      <c r="AH17" s="151" t="str">
        <f>IF(AH39="x",1,"X")</f>
        <v>X</v>
      </c>
      <c r="AI17" s="425"/>
      <c r="AJ17" s="474" t="str">
        <f>IF(AJ39="x",1,"1")</f>
        <v>1</v>
      </c>
      <c r="AK17" s="354"/>
      <c r="AL17" s="347"/>
      <c r="AM17" s="425"/>
      <c r="AN17" s="508"/>
      <c r="AO17" s="354"/>
      <c r="AP17" s="347"/>
      <c r="AQ17" s="425"/>
      <c r="AR17" s="508"/>
      <c r="AS17" s="238"/>
      <c r="AT17" s="248" t="str">
        <f t="shared" si="8"/>
        <v/>
      </c>
      <c r="AU17" s="359"/>
      <c r="AV17" s="354"/>
      <c r="AW17" s="347"/>
      <c r="AX17" s="347"/>
      <c r="AY17" s="508"/>
      <c r="AZ17" s="347"/>
      <c r="BA17" s="347"/>
      <c r="BB17" s="425"/>
      <c r="BC17" s="482"/>
      <c r="BD17" s="354"/>
      <c r="BE17" s="347"/>
      <c r="BF17" s="347"/>
      <c r="BG17" s="482"/>
      <c r="BH17" s="354"/>
      <c r="BI17" s="347"/>
      <c r="BJ17" s="347"/>
      <c r="BK17" s="508"/>
      <c r="BL17" s="347"/>
      <c r="BM17" s="347"/>
      <c r="BN17" s="425"/>
      <c r="BO17" s="482"/>
      <c r="BP17" s="239"/>
      <c r="BQ17" s="619" t="str">
        <f t="shared" si="4"/>
        <v/>
      </c>
      <c r="BR17" s="354"/>
      <c r="BS17" s="347"/>
      <c r="BT17" s="347"/>
      <c r="BU17" s="508"/>
      <c r="BV17" s="347"/>
      <c r="BW17" s="347"/>
      <c r="BX17" s="425"/>
      <c r="BY17" s="482"/>
      <c r="BZ17" s="354"/>
      <c r="CA17" s="347"/>
      <c r="CB17" s="347"/>
      <c r="CC17" s="482"/>
      <c r="CD17" s="354"/>
      <c r="CE17" s="347"/>
      <c r="CF17" s="347"/>
      <c r="CG17" s="508"/>
      <c r="CH17" s="347"/>
      <c r="CI17" s="347"/>
      <c r="CJ17" s="425"/>
      <c r="CK17" s="482"/>
      <c r="CL17" s="239"/>
      <c r="CM17" s="247" t="str">
        <f t="shared" si="5"/>
        <v/>
      </c>
      <c r="CN17" s="359"/>
    </row>
    <row r="18" spans="1:92" ht="29.1" customHeight="1">
      <c r="A18" s="642"/>
      <c r="B18" s="235" t="s">
        <v>10</v>
      </c>
      <c r="C18" s="688"/>
      <c r="D18" s="663"/>
      <c r="E18" s="657"/>
      <c r="F18" s="655"/>
      <c r="G18" s="651"/>
      <c r="H18" s="653"/>
      <c r="I18" s="651"/>
      <c r="J18" s="649"/>
      <c r="K18" s="20"/>
      <c r="L18" s="416" t="s">
        <v>10</v>
      </c>
      <c r="M18" s="22" t="s">
        <v>88</v>
      </c>
      <c r="N18" s="294"/>
      <c r="O18" s="432"/>
      <c r="P18" s="432"/>
      <c r="Q18" s="528"/>
      <c r="R18" s="493"/>
      <c r="S18" s="296"/>
      <c r="T18" s="386"/>
      <c r="U18" s="386"/>
      <c r="V18" s="440"/>
      <c r="W18" s="528"/>
      <c r="X18" s="493"/>
      <c r="Y18" s="296"/>
      <c r="Z18" s="296"/>
      <c r="AA18" s="296"/>
      <c r="AB18" s="386"/>
      <c r="AC18" s="386"/>
      <c r="AD18" s="440"/>
      <c r="AE18" s="440"/>
      <c r="AF18" s="509"/>
      <c r="AG18" s="296"/>
      <c r="AH18" s="386"/>
      <c r="AI18" s="440"/>
      <c r="AJ18" s="509"/>
      <c r="AK18" s="296"/>
      <c r="AL18" s="386"/>
      <c r="AM18" s="440"/>
      <c r="AN18" s="509"/>
      <c r="AO18" s="296"/>
      <c r="AP18" s="386"/>
      <c r="AQ18" s="440"/>
      <c r="AR18" s="509"/>
      <c r="AS18" s="281"/>
      <c r="AT18" s="297" t="str">
        <f t="shared" si="8"/>
        <v/>
      </c>
      <c r="AU18" s="295"/>
      <c r="AV18" s="296"/>
      <c r="AW18" s="386"/>
      <c r="AX18" s="386"/>
      <c r="AY18" s="509"/>
      <c r="AZ18" s="386"/>
      <c r="BA18" s="347"/>
      <c r="BB18" s="447"/>
      <c r="BC18" s="483"/>
      <c r="BD18" s="296"/>
      <c r="BE18" s="386"/>
      <c r="BF18" s="386"/>
      <c r="BG18" s="483"/>
      <c r="BH18" s="296"/>
      <c r="BI18" s="386"/>
      <c r="BJ18" s="386"/>
      <c r="BK18" s="509"/>
      <c r="BL18" s="386"/>
      <c r="BM18" s="347"/>
      <c r="BN18" s="447"/>
      <c r="BO18" s="483"/>
      <c r="BP18" s="282"/>
      <c r="BQ18" s="626" t="str">
        <f t="shared" si="4"/>
        <v/>
      </c>
      <c r="BR18" s="296"/>
      <c r="BS18" s="386"/>
      <c r="BT18" s="386"/>
      <c r="BU18" s="509"/>
      <c r="BV18" s="386"/>
      <c r="BW18" s="347"/>
      <c r="BX18" s="447"/>
      <c r="BY18" s="483"/>
      <c r="BZ18" s="296"/>
      <c r="CA18" s="386"/>
      <c r="CB18" s="386"/>
      <c r="CC18" s="483"/>
      <c r="CD18" s="296"/>
      <c r="CE18" s="386"/>
      <c r="CF18" s="386"/>
      <c r="CG18" s="509"/>
      <c r="CH18" s="386"/>
      <c r="CI18" s="347"/>
      <c r="CJ18" s="447"/>
      <c r="CK18" s="483"/>
      <c r="CL18" s="282"/>
      <c r="CM18" s="298" t="str">
        <f t="shared" si="5"/>
        <v/>
      </c>
      <c r="CN18" s="295"/>
    </row>
    <row r="19" spans="1:92" ht="29.1" customHeight="1" thickBot="1">
      <c r="A19" s="214" t="s">
        <v>12</v>
      </c>
      <c r="B19" s="179"/>
      <c r="C19" s="688"/>
      <c r="D19" s="664"/>
      <c r="E19" s="402" t="s">
        <v>12</v>
      </c>
      <c r="F19" s="8"/>
      <c r="G19" s="136"/>
      <c r="H19" s="164"/>
      <c r="I19" s="136"/>
      <c r="J19" s="173" t="s">
        <v>89</v>
      </c>
      <c r="K19" s="20"/>
      <c r="L19" s="417"/>
      <c r="M19" s="199"/>
      <c r="N19" s="300"/>
      <c r="O19" s="433"/>
      <c r="P19" s="433"/>
      <c r="Q19" s="520"/>
      <c r="R19" s="494"/>
      <c r="S19" s="372"/>
      <c r="T19" s="369"/>
      <c r="U19" s="369"/>
      <c r="V19" s="310"/>
      <c r="W19" s="520"/>
      <c r="X19" s="494"/>
      <c r="Y19" s="372"/>
      <c r="Z19" s="372"/>
      <c r="AA19" s="372"/>
      <c r="AB19" s="369"/>
      <c r="AC19" s="369"/>
      <c r="AD19" s="310"/>
      <c r="AE19" s="310"/>
      <c r="AF19" s="475"/>
      <c r="AG19" s="372"/>
      <c r="AH19" s="369"/>
      <c r="AI19" s="310"/>
      <c r="AJ19" s="475"/>
      <c r="AK19" s="372"/>
      <c r="AL19" s="369"/>
      <c r="AM19" s="310"/>
      <c r="AN19" s="475"/>
      <c r="AO19" s="372"/>
      <c r="AP19" s="369"/>
      <c r="AQ19" s="310"/>
      <c r="AR19" s="475"/>
      <c r="AS19" s="302"/>
      <c r="AT19" s="303" t="str">
        <f t="shared" si="8"/>
        <v/>
      </c>
      <c r="AU19" s="381"/>
      <c r="AV19" s="372"/>
      <c r="AW19" s="369"/>
      <c r="AX19" s="369"/>
      <c r="AY19" s="475"/>
      <c r="AZ19" s="369"/>
      <c r="BA19" s="373"/>
      <c r="BB19" s="448"/>
      <c r="BC19" s="462"/>
      <c r="BD19" s="372"/>
      <c r="BE19" s="369"/>
      <c r="BF19" s="369"/>
      <c r="BG19" s="462"/>
      <c r="BH19" s="372"/>
      <c r="BI19" s="369"/>
      <c r="BJ19" s="369"/>
      <c r="BK19" s="475"/>
      <c r="BL19" s="369"/>
      <c r="BM19" s="373"/>
      <c r="BN19" s="448"/>
      <c r="BO19" s="462"/>
      <c r="BP19" s="304"/>
      <c r="BQ19" s="627" t="str">
        <f t="shared" si="4"/>
        <v/>
      </c>
      <c r="BR19" s="372"/>
      <c r="BS19" s="369"/>
      <c r="BT19" s="369"/>
      <c r="BU19" s="475"/>
      <c r="BV19" s="369"/>
      <c r="BW19" s="373"/>
      <c r="BX19" s="448"/>
      <c r="BY19" s="462"/>
      <c r="BZ19" s="372"/>
      <c r="CA19" s="369"/>
      <c r="CB19" s="369"/>
      <c r="CC19" s="462"/>
      <c r="CD19" s="372"/>
      <c r="CE19" s="369"/>
      <c r="CF19" s="369"/>
      <c r="CG19" s="475"/>
      <c r="CH19" s="369"/>
      <c r="CI19" s="373"/>
      <c r="CJ19" s="448"/>
      <c r="CK19" s="462"/>
      <c r="CL19" s="304"/>
      <c r="CM19" s="303" t="str">
        <f t="shared" si="5"/>
        <v/>
      </c>
      <c r="CN19" s="381"/>
    </row>
    <row r="20" spans="1:92" ht="29.1" customHeight="1">
      <c r="A20" s="215" t="s">
        <v>91</v>
      </c>
      <c r="B20" s="159"/>
      <c r="C20" s="688"/>
      <c r="D20" s="662" t="s">
        <v>90</v>
      </c>
      <c r="E20" s="398" t="s">
        <v>91</v>
      </c>
      <c r="F20" s="15"/>
      <c r="G20" s="16"/>
      <c r="H20" s="16"/>
      <c r="I20" s="166"/>
      <c r="J20" s="21" t="s">
        <v>95</v>
      </c>
      <c r="K20" s="20"/>
      <c r="L20" s="418"/>
      <c r="M20" s="198"/>
      <c r="N20" s="267"/>
      <c r="O20" s="426"/>
      <c r="P20" s="426"/>
      <c r="Q20" s="521"/>
      <c r="R20" s="495"/>
      <c r="S20" s="368"/>
      <c r="T20" s="366"/>
      <c r="U20" s="366"/>
      <c r="V20" s="308"/>
      <c r="W20" s="521"/>
      <c r="X20" s="495"/>
      <c r="Y20" s="368"/>
      <c r="Z20" s="368"/>
      <c r="AA20" s="368"/>
      <c r="AB20" s="366"/>
      <c r="AC20" s="366"/>
      <c r="AD20" s="308"/>
      <c r="AE20" s="308"/>
      <c r="AF20" s="504"/>
      <c r="AG20" s="368"/>
      <c r="AH20" s="366"/>
      <c r="AI20" s="308"/>
      <c r="AJ20" s="504"/>
      <c r="AK20" s="368"/>
      <c r="AL20" s="366"/>
      <c r="AM20" s="308"/>
      <c r="AN20" s="504"/>
      <c r="AO20" s="368"/>
      <c r="AP20" s="366"/>
      <c r="AQ20" s="308"/>
      <c r="AR20" s="504"/>
      <c r="AS20" s="387"/>
      <c r="AT20" s="299" t="str">
        <f t="shared" si="8"/>
        <v/>
      </c>
      <c r="AU20" s="585"/>
      <c r="AV20" s="368"/>
      <c r="AW20" s="366"/>
      <c r="AX20" s="366"/>
      <c r="AY20" s="504"/>
      <c r="AZ20" s="366"/>
      <c r="BA20" s="563"/>
      <c r="BB20" s="449"/>
      <c r="BC20" s="463"/>
      <c r="BD20" s="368"/>
      <c r="BE20" s="366"/>
      <c r="BF20" s="366"/>
      <c r="BG20" s="463"/>
      <c r="BH20" s="368"/>
      <c r="BI20" s="366"/>
      <c r="BJ20" s="366"/>
      <c r="BK20" s="504"/>
      <c r="BL20" s="366"/>
      <c r="BM20" s="589"/>
      <c r="BN20" s="449"/>
      <c r="BO20" s="463"/>
      <c r="BP20" s="273"/>
      <c r="BQ20" s="628" t="str">
        <f t="shared" si="4"/>
        <v/>
      </c>
      <c r="BR20" s="368"/>
      <c r="BS20" s="366"/>
      <c r="BT20" s="366"/>
      <c r="BU20" s="504"/>
      <c r="BV20" s="366"/>
      <c r="BW20" s="589"/>
      <c r="BX20" s="449"/>
      <c r="BY20" s="463"/>
      <c r="BZ20" s="368"/>
      <c r="CA20" s="366"/>
      <c r="CB20" s="366"/>
      <c r="CC20" s="463"/>
      <c r="CD20" s="368"/>
      <c r="CE20" s="366"/>
      <c r="CF20" s="366"/>
      <c r="CG20" s="504"/>
      <c r="CH20" s="366"/>
      <c r="CI20" s="589"/>
      <c r="CJ20" s="449"/>
      <c r="CK20" s="463"/>
      <c r="CL20" s="273"/>
      <c r="CM20" s="299" t="str">
        <f t="shared" si="5"/>
        <v/>
      </c>
      <c r="CN20" s="585"/>
    </row>
    <row r="21" spans="1:92" ht="29.1" customHeight="1">
      <c r="A21" s="216" t="s">
        <v>92</v>
      </c>
      <c r="B21" s="178"/>
      <c r="C21" s="688"/>
      <c r="D21" s="663"/>
      <c r="E21" s="257" t="s">
        <v>92</v>
      </c>
      <c r="F21" s="5"/>
      <c r="G21" s="14"/>
      <c r="H21" s="14"/>
      <c r="I21" s="167"/>
      <c r="J21" s="176" t="s">
        <v>96</v>
      </c>
      <c r="K21" s="20"/>
      <c r="L21" s="419"/>
      <c r="M21" s="177"/>
      <c r="N21" s="124"/>
      <c r="O21" s="427"/>
      <c r="P21" s="427"/>
      <c r="Q21" s="522"/>
      <c r="R21" s="491"/>
      <c r="S21" s="361"/>
      <c r="T21" s="349"/>
      <c r="U21" s="349"/>
      <c r="V21" s="187"/>
      <c r="W21" s="522"/>
      <c r="X21" s="491"/>
      <c r="Y21" s="361"/>
      <c r="Z21" s="361"/>
      <c r="AA21" s="361"/>
      <c r="AB21" s="349"/>
      <c r="AC21" s="349"/>
      <c r="AD21" s="187"/>
      <c r="AE21" s="187"/>
      <c r="AF21" s="505"/>
      <c r="AG21" s="361"/>
      <c r="AH21" s="349"/>
      <c r="AI21" s="187"/>
      <c r="AJ21" s="505"/>
      <c r="AK21" s="361"/>
      <c r="AL21" s="349"/>
      <c r="AM21" s="187"/>
      <c r="AN21" s="505"/>
      <c r="AO21" s="361"/>
      <c r="AP21" s="349"/>
      <c r="AQ21" s="187"/>
      <c r="AR21" s="505"/>
      <c r="AS21" s="125"/>
      <c r="AT21" s="247" t="str">
        <f t="shared" si="8"/>
        <v/>
      </c>
      <c r="AU21" s="357"/>
      <c r="AV21" s="361"/>
      <c r="AW21" s="349"/>
      <c r="AX21" s="349"/>
      <c r="AY21" s="505"/>
      <c r="AZ21" s="349"/>
      <c r="BA21" s="360"/>
      <c r="BB21" s="450"/>
      <c r="BC21" s="464"/>
      <c r="BD21" s="361"/>
      <c r="BE21" s="349"/>
      <c r="BF21" s="349"/>
      <c r="BG21" s="464"/>
      <c r="BH21" s="361"/>
      <c r="BI21" s="349"/>
      <c r="BJ21" s="349"/>
      <c r="BK21" s="505"/>
      <c r="BL21" s="349"/>
      <c r="BM21" s="360"/>
      <c r="BN21" s="450"/>
      <c r="BO21" s="464"/>
      <c r="BP21" s="128"/>
      <c r="BQ21" s="619" t="str">
        <f t="shared" si="4"/>
        <v/>
      </c>
      <c r="BR21" s="361"/>
      <c r="BS21" s="349"/>
      <c r="BT21" s="349"/>
      <c r="BU21" s="505"/>
      <c r="BV21" s="349"/>
      <c r="BW21" s="360"/>
      <c r="BX21" s="450"/>
      <c r="BY21" s="464"/>
      <c r="BZ21" s="361"/>
      <c r="CA21" s="349"/>
      <c r="CB21" s="349"/>
      <c r="CC21" s="464"/>
      <c r="CD21" s="361"/>
      <c r="CE21" s="349"/>
      <c r="CF21" s="349"/>
      <c r="CG21" s="505"/>
      <c r="CH21" s="349"/>
      <c r="CI21" s="360"/>
      <c r="CJ21" s="450"/>
      <c r="CK21" s="464"/>
      <c r="CL21" s="128"/>
      <c r="CM21" s="247" t="str">
        <f t="shared" si="5"/>
        <v/>
      </c>
      <c r="CN21" s="357"/>
    </row>
    <row r="22" spans="1:92" ht="29.1" customHeight="1">
      <c r="A22" s="216" t="s">
        <v>93</v>
      </c>
      <c r="B22" s="158"/>
      <c r="C22" s="688"/>
      <c r="D22" s="663"/>
      <c r="E22" s="365" t="s">
        <v>93</v>
      </c>
      <c r="F22" s="5"/>
      <c r="G22" s="14"/>
      <c r="H22" s="14"/>
      <c r="I22" s="167"/>
      <c r="J22" s="22" t="s">
        <v>97</v>
      </c>
      <c r="K22" s="20"/>
      <c r="L22" s="414"/>
      <c r="M22" s="172"/>
      <c r="N22" s="32"/>
      <c r="O22" s="430"/>
      <c r="P22" s="430"/>
      <c r="Q22" s="527"/>
      <c r="R22" s="490"/>
      <c r="S22" s="354"/>
      <c r="T22" s="347"/>
      <c r="U22" s="347"/>
      <c r="V22" s="425"/>
      <c r="W22" s="527"/>
      <c r="X22" s="490"/>
      <c r="Y22" s="354"/>
      <c r="Z22" s="354"/>
      <c r="AA22" s="354"/>
      <c r="AB22" s="347"/>
      <c r="AC22" s="347"/>
      <c r="AD22" s="425"/>
      <c r="AE22" s="425"/>
      <c r="AF22" s="508"/>
      <c r="AG22" s="354"/>
      <c r="AH22" s="347"/>
      <c r="AI22" s="425"/>
      <c r="AJ22" s="508"/>
      <c r="AK22" s="354"/>
      <c r="AL22" s="347"/>
      <c r="AM22" s="425"/>
      <c r="AN22" s="508"/>
      <c r="AO22" s="354"/>
      <c r="AP22" s="347"/>
      <c r="AQ22" s="425"/>
      <c r="AR22" s="508"/>
      <c r="AS22" s="126"/>
      <c r="AT22" s="249" t="str">
        <f t="shared" si="8"/>
        <v/>
      </c>
      <c r="AU22" s="357"/>
      <c r="AV22" s="354"/>
      <c r="AW22" s="347"/>
      <c r="AX22" s="347"/>
      <c r="AY22" s="508"/>
      <c r="AZ22" s="347"/>
      <c r="BA22" s="347"/>
      <c r="BB22" s="425"/>
      <c r="BC22" s="466"/>
      <c r="BD22" s="354"/>
      <c r="BE22" s="347"/>
      <c r="BF22" s="347"/>
      <c r="BG22" s="466"/>
      <c r="BH22" s="354"/>
      <c r="BI22" s="347"/>
      <c r="BJ22" s="347"/>
      <c r="BK22" s="508"/>
      <c r="BL22" s="347"/>
      <c r="BM22" s="347"/>
      <c r="BN22" s="425"/>
      <c r="BO22" s="466"/>
      <c r="BP22" s="127"/>
      <c r="BQ22" s="625" t="str">
        <f t="shared" si="4"/>
        <v/>
      </c>
      <c r="BR22" s="354"/>
      <c r="BS22" s="347"/>
      <c r="BT22" s="347"/>
      <c r="BU22" s="508"/>
      <c r="BV22" s="347"/>
      <c r="BW22" s="347"/>
      <c r="BX22" s="425"/>
      <c r="BY22" s="466"/>
      <c r="BZ22" s="354"/>
      <c r="CA22" s="347"/>
      <c r="CB22" s="347"/>
      <c r="CC22" s="466"/>
      <c r="CD22" s="354"/>
      <c r="CE22" s="347"/>
      <c r="CF22" s="347"/>
      <c r="CG22" s="508"/>
      <c r="CH22" s="347"/>
      <c r="CI22" s="347"/>
      <c r="CJ22" s="425"/>
      <c r="CK22" s="466"/>
      <c r="CL22" s="127"/>
      <c r="CM22" s="200" t="str">
        <f t="shared" si="5"/>
        <v/>
      </c>
      <c r="CN22" s="357"/>
    </row>
    <row r="23" spans="1:92" ht="29.1" customHeight="1">
      <c r="A23" s="217" t="s">
        <v>94</v>
      </c>
      <c r="B23" s="178"/>
      <c r="C23" s="688"/>
      <c r="D23" s="663"/>
      <c r="E23" s="262" t="s">
        <v>94</v>
      </c>
      <c r="F23" s="129"/>
      <c r="G23" s="91"/>
      <c r="H23" s="91"/>
      <c r="I23" s="168"/>
      <c r="J23" s="185" t="s">
        <v>98</v>
      </c>
      <c r="K23" s="20"/>
      <c r="L23" s="419"/>
      <c r="M23" s="180"/>
      <c r="N23" s="124"/>
      <c r="O23" s="427"/>
      <c r="P23" s="427"/>
      <c r="Q23" s="522"/>
      <c r="R23" s="491"/>
      <c r="S23" s="361"/>
      <c r="T23" s="349"/>
      <c r="U23" s="349"/>
      <c r="V23" s="187"/>
      <c r="W23" s="522"/>
      <c r="X23" s="491"/>
      <c r="Y23" s="361"/>
      <c r="Z23" s="361"/>
      <c r="AA23" s="361"/>
      <c r="AB23" s="349"/>
      <c r="AC23" s="349"/>
      <c r="AD23" s="187"/>
      <c r="AE23" s="187"/>
      <c r="AF23" s="505"/>
      <c r="AG23" s="361"/>
      <c r="AH23" s="349"/>
      <c r="AI23" s="187"/>
      <c r="AJ23" s="505"/>
      <c r="AK23" s="361"/>
      <c r="AL23" s="349"/>
      <c r="AM23" s="187"/>
      <c r="AN23" s="505"/>
      <c r="AO23" s="361"/>
      <c r="AP23" s="349"/>
      <c r="AQ23" s="187"/>
      <c r="AR23" s="505"/>
      <c r="AS23" s="125"/>
      <c r="AT23" s="248" t="str">
        <f t="shared" si="8"/>
        <v/>
      </c>
      <c r="AU23" s="357"/>
      <c r="AV23" s="361"/>
      <c r="AW23" s="349"/>
      <c r="AX23" s="349"/>
      <c r="AY23" s="505"/>
      <c r="AZ23" s="349"/>
      <c r="BA23" s="360"/>
      <c r="BB23" s="450"/>
      <c r="BC23" s="464"/>
      <c r="BD23" s="361"/>
      <c r="BE23" s="349"/>
      <c r="BF23" s="349"/>
      <c r="BG23" s="464"/>
      <c r="BH23" s="361"/>
      <c r="BI23" s="349"/>
      <c r="BJ23" s="349"/>
      <c r="BK23" s="505"/>
      <c r="BL23" s="349"/>
      <c r="BM23" s="360"/>
      <c r="BN23" s="450"/>
      <c r="BO23" s="464"/>
      <c r="BP23" s="239"/>
      <c r="BQ23" s="619" t="str">
        <f t="shared" si="4"/>
        <v/>
      </c>
      <c r="BR23" s="361"/>
      <c r="BS23" s="349"/>
      <c r="BT23" s="349"/>
      <c r="BU23" s="505"/>
      <c r="BV23" s="349"/>
      <c r="BW23" s="360"/>
      <c r="BX23" s="450"/>
      <c r="BY23" s="464"/>
      <c r="BZ23" s="361"/>
      <c r="CA23" s="349"/>
      <c r="CB23" s="349"/>
      <c r="CC23" s="464"/>
      <c r="CD23" s="361"/>
      <c r="CE23" s="349"/>
      <c r="CF23" s="349"/>
      <c r="CG23" s="505"/>
      <c r="CH23" s="349"/>
      <c r="CI23" s="360"/>
      <c r="CJ23" s="450"/>
      <c r="CK23" s="464"/>
      <c r="CL23" s="239"/>
      <c r="CM23" s="247" t="str">
        <f t="shared" si="5"/>
        <v/>
      </c>
      <c r="CN23" s="357"/>
    </row>
    <row r="24" spans="1:92" ht="29.1" customHeight="1">
      <c r="A24" s="217" t="s">
        <v>100</v>
      </c>
      <c r="B24" s="158"/>
      <c r="C24" s="688"/>
      <c r="D24" s="663"/>
      <c r="E24" s="253" t="s">
        <v>100</v>
      </c>
      <c r="F24" s="129"/>
      <c r="G24" s="93"/>
      <c r="H24" s="93"/>
      <c r="I24" s="169"/>
      <c r="J24" s="38" t="s">
        <v>99</v>
      </c>
      <c r="K24" s="20"/>
      <c r="L24" s="414"/>
      <c r="M24" s="172"/>
      <c r="N24" s="32"/>
      <c r="O24" s="430"/>
      <c r="P24" s="430"/>
      <c r="Q24" s="527"/>
      <c r="R24" s="490"/>
      <c r="S24" s="354"/>
      <c r="T24" s="347"/>
      <c r="U24" s="347"/>
      <c r="V24" s="425"/>
      <c r="W24" s="527"/>
      <c r="X24" s="490"/>
      <c r="Y24" s="354"/>
      <c r="Z24" s="354"/>
      <c r="AA24" s="354"/>
      <c r="AB24" s="347"/>
      <c r="AC24" s="347"/>
      <c r="AD24" s="425"/>
      <c r="AE24" s="425"/>
      <c r="AF24" s="508"/>
      <c r="AG24" s="354"/>
      <c r="AH24" s="347"/>
      <c r="AI24" s="425"/>
      <c r="AJ24" s="508"/>
      <c r="AK24" s="354"/>
      <c r="AL24" s="347"/>
      <c r="AM24" s="425"/>
      <c r="AN24" s="508"/>
      <c r="AO24" s="354"/>
      <c r="AP24" s="347"/>
      <c r="AQ24" s="425"/>
      <c r="AR24" s="508"/>
      <c r="AS24" s="126"/>
      <c r="AT24" s="200" t="str">
        <f t="shared" si="8"/>
        <v/>
      </c>
      <c r="AU24" s="357"/>
      <c r="AV24" s="354"/>
      <c r="AW24" s="347"/>
      <c r="AX24" s="347"/>
      <c r="AY24" s="508"/>
      <c r="AZ24" s="347"/>
      <c r="BA24" s="347"/>
      <c r="BB24" s="425"/>
      <c r="BC24" s="484"/>
      <c r="BD24" s="354"/>
      <c r="BE24" s="347"/>
      <c r="BF24" s="347"/>
      <c r="BG24" s="484"/>
      <c r="BH24" s="354"/>
      <c r="BI24" s="347"/>
      <c r="BJ24" s="347"/>
      <c r="BK24" s="508"/>
      <c r="BL24" s="347"/>
      <c r="BM24" s="347"/>
      <c r="BN24" s="425"/>
      <c r="BO24" s="484"/>
      <c r="BP24" s="127"/>
      <c r="BQ24" s="625" t="str">
        <f t="shared" si="4"/>
        <v/>
      </c>
      <c r="BR24" s="354"/>
      <c r="BS24" s="347"/>
      <c r="BT24" s="347"/>
      <c r="BU24" s="508"/>
      <c r="BV24" s="347"/>
      <c r="BW24" s="347"/>
      <c r="BX24" s="425"/>
      <c r="BY24" s="484"/>
      <c r="BZ24" s="354"/>
      <c r="CA24" s="347"/>
      <c r="CB24" s="347"/>
      <c r="CC24" s="484"/>
      <c r="CD24" s="354"/>
      <c r="CE24" s="347"/>
      <c r="CF24" s="347"/>
      <c r="CG24" s="508"/>
      <c r="CH24" s="347"/>
      <c r="CI24" s="347"/>
      <c r="CJ24" s="425"/>
      <c r="CK24" s="484"/>
      <c r="CL24" s="127"/>
      <c r="CM24" s="200" t="str">
        <f t="shared" si="5"/>
        <v/>
      </c>
      <c r="CN24" s="357"/>
    </row>
    <row r="25" spans="1:92" ht="29.1" customHeight="1" thickBot="1">
      <c r="A25" s="218" t="s">
        <v>101</v>
      </c>
      <c r="B25" s="179"/>
      <c r="C25" s="688"/>
      <c r="D25" s="664"/>
      <c r="E25" s="403" t="s">
        <v>101</v>
      </c>
      <c r="F25" s="17"/>
      <c r="G25" s="18"/>
      <c r="H25" s="18"/>
      <c r="I25" s="170"/>
      <c r="J25" s="182" t="s">
        <v>89</v>
      </c>
      <c r="K25" s="20"/>
      <c r="L25" s="420"/>
      <c r="M25" s="181"/>
      <c r="N25" s="300"/>
      <c r="O25" s="433"/>
      <c r="P25" s="433"/>
      <c r="Q25" s="520"/>
      <c r="R25" s="494"/>
      <c r="S25" s="372"/>
      <c r="T25" s="369"/>
      <c r="U25" s="369"/>
      <c r="V25" s="310"/>
      <c r="W25" s="520"/>
      <c r="X25" s="494"/>
      <c r="Y25" s="372"/>
      <c r="Z25" s="372"/>
      <c r="AA25" s="372"/>
      <c r="AB25" s="369"/>
      <c r="AC25" s="369"/>
      <c r="AD25" s="310"/>
      <c r="AE25" s="310"/>
      <c r="AF25" s="475"/>
      <c r="AG25" s="372"/>
      <c r="AH25" s="369"/>
      <c r="AI25" s="310"/>
      <c r="AJ25" s="475"/>
      <c r="AK25" s="372"/>
      <c r="AL25" s="369"/>
      <c r="AM25" s="310"/>
      <c r="AN25" s="475"/>
      <c r="AO25" s="372"/>
      <c r="AP25" s="369"/>
      <c r="AQ25" s="310"/>
      <c r="AR25" s="475"/>
      <c r="AS25" s="306"/>
      <c r="AT25" s="303" t="str">
        <f t="shared" si="8"/>
        <v/>
      </c>
      <c r="AU25" s="385"/>
      <c r="AV25" s="372"/>
      <c r="AW25" s="369"/>
      <c r="AX25" s="369"/>
      <c r="AY25" s="475"/>
      <c r="AZ25" s="369"/>
      <c r="BA25" s="369"/>
      <c r="BB25" s="310"/>
      <c r="BC25" s="471"/>
      <c r="BD25" s="372"/>
      <c r="BE25" s="369"/>
      <c r="BF25" s="369"/>
      <c r="BG25" s="471"/>
      <c r="BH25" s="372"/>
      <c r="BI25" s="369"/>
      <c r="BJ25" s="369"/>
      <c r="BK25" s="475"/>
      <c r="BL25" s="369"/>
      <c r="BM25" s="369"/>
      <c r="BN25" s="310"/>
      <c r="BO25" s="471"/>
      <c r="BP25" s="307"/>
      <c r="BQ25" s="627" t="str">
        <f t="shared" si="4"/>
        <v/>
      </c>
      <c r="BR25" s="372"/>
      <c r="BS25" s="369"/>
      <c r="BT25" s="369"/>
      <c r="BU25" s="475"/>
      <c r="BV25" s="369"/>
      <c r="BW25" s="369"/>
      <c r="BX25" s="310"/>
      <c r="BY25" s="471"/>
      <c r="BZ25" s="372"/>
      <c r="CA25" s="369"/>
      <c r="CB25" s="369"/>
      <c r="CC25" s="471"/>
      <c r="CD25" s="372"/>
      <c r="CE25" s="369"/>
      <c r="CF25" s="369"/>
      <c r="CG25" s="475"/>
      <c r="CH25" s="369"/>
      <c r="CI25" s="369"/>
      <c r="CJ25" s="310"/>
      <c r="CK25" s="471"/>
      <c r="CL25" s="307"/>
      <c r="CM25" s="303" t="str">
        <f t="shared" si="5"/>
        <v/>
      </c>
      <c r="CN25" s="385"/>
    </row>
    <row r="26" spans="1:92" ht="29.1" customHeight="1">
      <c r="A26" s="220" t="s">
        <v>13</v>
      </c>
      <c r="B26" s="227" t="s">
        <v>13</v>
      </c>
      <c r="C26" s="688"/>
      <c r="D26" s="665" t="s">
        <v>131</v>
      </c>
      <c r="E26" s="398" t="s">
        <v>13</v>
      </c>
      <c r="F26" s="15"/>
      <c r="G26" s="96"/>
      <c r="H26" s="16"/>
      <c r="I26" s="16"/>
      <c r="J26" s="342" t="s">
        <v>102</v>
      </c>
      <c r="K26" s="20"/>
      <c r="L26" s="421" t="s">
        <v>13</v>
      </c>
      <c r="M26" s="38" t="s">
        <v>102</v>
      </c>
      <c r="N26" s="305" t="str">
        <f t="shared" ref="N26:P26" si="13">IF(N39="x",1,"X")</f>
        <v>X</v>
      </c>
      <c r="O26" s="593" t="str">
        <f t="shared" ref="O26" si="14">IF(O39="x",1,"X")</f>
        <v>X</v>
      </c>
      <c r="P26" s="312" t="str">
        <f t="shared" si="13"/>
        <v>X</v>
      </c>
      <c r="Q26" s="529" t="str">
        <f>IF(Q39="x",5,"5")</f>
        <v>5</v>
      </c>
      <c r="R26" s="517" t="str">
        <f>IF(R39="x",5,"5")</f>
        <v>5</v>
      </c>
      <c r="S26" s="556" t="str">
        <f>IF(S39="x",1,"X")</f>
        <v>X</v>
      </c>
      <c r="T26" s="460"/>
      <c r="U26" s="556" t="str">
        <f t="shared" ref="U26:V26" si="15">IF(U39="x",1,"X")</f>
        <v>X</v>
      </c>
      <c r="V26" s="312" t="str">
        <f t="shared" si="15"/>
        <v>X</v>
      </c>
      <c r="W26" s="537" t="str">
        <f>IF(W39="x",4,"4")</f>
        <v>4</v>
      </c>
      <c r="X26" s="496" t="str">
        <f>IF(X39="x",4,"4")</f>
        <v>4</v>
      </c>
      <c r="Y26" s="556" t="str">
        <f t="shared" ref="Y26:AA26" si="16">IF(Y39="x",1,"X")</f>
        <v>X</v>
      </c>
      <c r="Z26" s="583" t="str">
        <f t="shared" ref="Z26" si="17">IF(Z39="x",1,"X")</f>
        <v>X</v>
      </c>
      <c r="AA26" s="556" t="str">
        <f t="shared" si="16"/>
        <v>X</v>
      </c>
      <c r="AB26" s="556" t="str">
        <f t="shared" ref="AB26:AI26" si="18">IF(AB39="x",1,"X")</f>
        <v>X</v>
      </c>
      <c r="AC26" s="556" t="str">
        <f t="shared" si="18"/>
        <v>X</v>
      </c>
      <c r="AD26" s="593" t="str">
        <f t="shared" ref="AD26" si="19">IF(AD39="x",1,"X")</f>
        <v>X</v>
      </c>
      <c r="AE26" s="366"/>
      <c r="AF26" s="514" t="str">
        <f t="shared" ref="AF26:AJ26" si="20">IF(AF39="x",5,"5")</f>
        <v>5</v>
      </c>
      <c r="AG26" s="556" t="str">
        <f t="shared" si="18"/>
        <v>X</v>
      </c>
      <c r="AH26" s="556" t="str">
        <f t="shared" si="18"/>
        <v>X</v>
      </c>
      <c r="AI26" s="312" t="str">
        <f t="shared" si="18"/>
        <v>X</v>
      </c>
      <c r="AJ26" s="558" t="str">
        <f t="shared" si="20"/>
        <v>5</v>
      </c>
      <c r="AK26" s="368"/>
      <c r="AL26" s="366"/>
      <c r="AM26" s="308"/>
      <c r="AN26" s="504"/>
      <c r="AO26" s="368"/>
      <c r="AP26" s="366"/>
      <c r="AQ26" s="308"/>
      <c r="AR26" s="504"/>
      <c r="AS26" s="268"/>
      <c r="AT26" s="269" t="str">
        <f t="shared" si="8"/>
        <v/>
      </c>
      <c r="AU26" s="367"/>
      <c r="AV26" s="368"/>
      <c r="AW26" s="366"/>
      <c r="AX26" s="366"/>
      <c r="AY26" s="504"/>
      <c r="AZ26" s="368"/>
      <c r="BA26" s="563"/>
      <c r="BB26" s="449"/>
      <c r="BC26" s="463"/>
      <c r="BD26" s="368"/>
      <c r="BE26" s="366"/>
      <c r="BF26" s="366"/>
      <c r="BG26" s="463"/>
      <c r="BH26" s="368"/>
      <c r="BI26" s="366"/>
      <c r="BJ26" s="366"/>
      <c r="BK26" s="504"/>
      <c r="BL26" s="368"/>
      <c r="BM26" s="589"/>
      <c r="BN26" s="449"/>
      <c r="BO26" s="463"/>
      <c r="BP26" s="271"/>
      <c r="BQ26" s="628" t="str">
        <f t="shared" si="4"/>
        <v/>
      </c>
      <c r="BR26" s="368"/>
      <c r="BS26" s="366"/>
      <c r="BT26" s="366"/>
      <c r="BU26" s="504"/>
      <c r="BV26" s="366"/>
      <c r="BW26" s="589"/>
      <c r="BX26" s="449"/>
      <c r="BY26" s="463"/>
      <c r="BZ26" s="368"/>
      <c r="CA26" s="366"/>
      <c r="CB26" s="366"/>
      <c r="CC26" s="463"/>
      <c r="CD26" s="368"/>
      <c r="CE26" s="366"/>
      <c r="CF26" s="366"/>
      <c r="CG26" s="504"/>
      <c r="CH26" s="366"/>
      <c r="CI26" s="589"/>
      <c r="CJ26" s="449"/>
      <c r="CK26" s="463"/>
      <c r="CL26" s="230"/>
      <c r="CM26" s="299" t="str">
        <f t="shared" si="5"/>
        <v/>
      </c>
      <c r="CN26" s="367"/>
    </row>
    <row r="27" spans="1:92" ht="29.1" customHeight="1" thickBot="1">
      <c r="A27" s="221" t="s">
        <v>14</v>
      </c>
      <c r="B27" s="226" t="s">
        <v>14</v>
      </c>
      <c r="C27" s="688"/>
      <c r="D27" s="666"/>
      <c r="E27" s="403" t="s">
        <v>14</v>
      </c>
      <c r="F27" s="17"/>
      <c r="G27" s="142"/>
      <c r="H27" s="18"/>
      <c r="I27" s="18"/>
      <c r="J27" s="182" t="s">
        <v>103</v>
      </c>
      <c r="K27" s="20"/>
      <c r="L27" s="410" t="s">
        <v>14</v>
      </c>
      <c r="M27" s="182" t="s">
        <v>103</v>
      </c>
      <c r="N27" s="300"/>
      <c r="O27" s="433"/>
      <c r="P27" s="433"/>
      <c r="Q27" s="520"/>
      <c r="R27" s="494"/>
      <c r="S27" s="372"/>
      <c r="T27" s="459"/>
      <c r="U27" s="301"/>
      <c r="V27" s="441"/>
      <c r="W27" s="520"/>
      <c r="X27" s="494"/>
      <c r="Y27" s="372"/>
      <c r="Z27" s="372"/>
      <c r="AA27" s="372"/>
      <c r="AB27" s="369"/>
      <c r="AC27" s="369"/>
      <c r="AD27" s="310"/>
      <c r="AE27" s="310"/>
      <c r="AF27" s="475"/>
      <c r="AG27" s="372"/>
      <c r="AH27" s="369"/>
      <c r="AI27" s="310"/>
      <c r="AJ27" s="475"/>
      <c r="AK27" s="372"/>
      <c r="AL27" s="369"/>
      <c r="AM27" s="310"/>
      <c r="AN27" s="475"/>
      <c r="AO27" s="372"/>
      <c r="AP27" s="369"/>
      <c r="AQ27" s="310"/>
      <c r="AR27" s="475"/>
      <c r="AS27" s="289"/>
      <c r="AT27" s="277" t="str">
        <f t="shared" si="8"/>
        <v/>
      </c>
      <c r="AU27" s="381"/>
      <c r="AV27" s="372"/>
      <c r="AW27" s="369"/>
      <c r="AX27" s="369"/>
      <c r="AY27" s="475"/>
      <c r="AZ27" s="369"/>
      <c r="BA27" s="373"/>
      <c r="BB27" s="448"/>
      <c r="BC27" s="462"/>
      <c r="BD27" s="372"/>
      <c r="BE27" s="369"/>
      <c r="BF27" s="369"/>
      <c r="BG27" s="462"/>
      <c r="BH27" s="372"/>
      <c r="BI27" s="369"/>
      <c r="BJ27" s="369"/>
      <c r="BK27" s="475"/>
      <c r="BL27" s="369"/>
      <c r="BM27" s="373"/>
      <c r="BN27" s="448"/>
      <c r="BO27" s="462"/>
      <c r="BP27" s="291"/>
      <c r="BQ27" s="629" t="str">
        <f t="shared" si="4"/>
        <v/>
      </c>
      <c r="BR27" s="372"/>
      <c r="BS27" s="369"/>
      <c r="BT27" s="369"/>
      <c r="BU27" s="475"/>
      <c r="BV27" s="369"/>
      <c r="BW27" s="373"/>
      <c r="BX27" s="448"/>
      <c r="BY27" s="462"/>
      <c r="BZ27" s="372"/>
      <c r="CA27" s="369"/>
      <c r="CB27" s="369"/>
      <c r="CC27" s="462"/>
      <c r="CD27" s="372"/>
      <c r="CE27" s="369"/>
      <c r="CF27" s="369"/>
      <c r="CG27" s="475"/>
      <c r="CH27" s="369"/>
      <c r="CI27" s="373"/>
      <c r="CJ27" s="448"/>
      <c r="CK27" s="462"/>
      <c r="CL27" s="230"/>
      <c r="CM27" s="277" t="str">
        <f t="shared" si="5"/>
        <v/>
      </c>
      <c r="CN27" s="381"/>
    </row>
    <row r="28" spans="1:92" ht="29.1" customHeight="1" thickBot="1">
      <c r="A28" s="219" t="s">
        <v>20</v>
      </c>
      <c r="B28" s="236" t="s">
        <v>20</v>
      </c>
      <c r="C28" s="674" t="s">
        <v>39</v>
      </c>
      <c r="D28" s="196" t="s">
        <v>132</v>
      </c>
      <c r="E28" s="404" t="s">
        <v>20</v>
      </c>
      <c r="F28" s="153"/>
      <c r="G28" s="147"/>
      <c r="H28" s="147"/>
      <c r="I28" s="171"/>
      <c r="J28" s="154" t="s">
        <v>104</v>
      </c>
      <c r="K28" s="20"/>
      <c r="L28" s="422" t="s">
        <v>20</v>
      </c>
      <c r="M28" s="154" t="s">
        <v>104</v>
      </c>
      <c r="N28" s="317"/>
      <c r="O28" s="434"/>
      <c r="P28" s="434"/>
      <c r="Q28" s="530"/>
      <c r="R28" s="497"/>
      <c r="S28" s="388"/>
      <c r="T28" s="320"/>
      <c r="U28" s="318"/>
      <c r="V28" s="442"/>
      <c r="W28" s="530"/>
      <c r="X28" s="497"/>
      <c r="Y28" s="388"/>
      <c r="Z28" s="388"/>
      <c r="AA28" s="388"/>
      <c r="AB28" s="389" t="str">
        <f t="shared" ref="AB28:AC28" si="21">IF(AB39="x",1,"X")</f>
        <v>X</v>
      </c>
      <c r="AC28" s="389" t="str">
        <f t="shared" si="21"/>
        <v>X</v>
      </c>
      <c r="AD28" s="388"/>
      <c r="AE28" s="320"/>
      <c r="AF28" s="513" t="str">
        <f>IF(AF39="x",1,"1")</f>
        <v>1</v>
      </c>
      <c r="AG28" s="389" t="str">
        <f t="shared" ref="AG28:AH28" si="22">IF(AG39="x",1,"X")</f>
        <v>X</v>
      </c>
      <c r="AH28" s="389" t="str">
        <f t="shared" si="22"/>
        <v>X</v>
      </c>
      <c r="AI28" s="320"/>
      <c r="AJ28" s="513" t="str">
        <f>IF(AJ39="x",1.5,"1,5")</f>
        <v>1,5</v>
      </c>
      <c r="AK28" s="389" t="str">
        <f t="shared" ref="AK28:AM28" si="23">IF(AK39="x",1,"X")</f>
        <v>X</v>
      </c>
      <c r="AL28" s="389" t="str">
        <f t="shared" si="23"/>
        <v>X</v>
      </c>
      <c r="AM28" s="446" t="str">
        <f t="shared" si="23"/>
        <v>X</v>
      </c>
      <c r="AN28" s="510" t="str">
        <f>IF(AN39="x",7,"7")</f>
        <v>7</v>
      </c>
      <c r="AO28" s="368"/>
      <c r="AP28" s="366"/>
      <c r="AQ28" s="308"/>
      <c r="AR28" s="504"/>
      <c r="AS28" s="321"/>
      <c r="AT28" s="322" t="str">
        <f t="shared" si="8"/>
        <v/>
      </c>
      <c r="AU28" s="323"/>
      <c r="AV28" s="368"/>
      <c r="AW28" s="366"/>
      <c r="AX28" s="366"/>
      <c r="AY28" s="504"/>
      <c r="AZ28" s="368"/>
      <c r="BA28" s="589"/>
      <c r="BB28" s="449"/>
      <c r="BC28" s="463"/>
      <c r="BD28" s="368"/>
      <c r="BE28" s="366"/>
      <c r="BF28" s="366"/>
      <c r="BG28" s="463"/>
      <c r="BH28" s="368"/>
      <c r="BI28" s="366"/>
      <c r="BJ28" s="366"/>
      <c r="BK28" s="504"/>
      <c r="BL28" s="368"/>
      <c r="BM28" s="589"/>
      <c r="BN28" s="449"/>
      <c r="BO28" s="463"/>
      <c r="BP28" s="324"/>
      <c r="BQ28" s="630" t="str">
        <f t="shared" si="4"/>
        <v/>
      </c>
      <c r="BR28" s="388"/>
      <c r="BS28" s="319"/>
      <c r="BT28" s="319"/>
      <c r="BU28" s="608"/>
      <c r="BV28" s="388"/>
      <c r="BW28" s="609"/>
      <c r="BX28" s="610"/>
      <c r="BY28" s="611"/>
      <c r="BZ28" s="388"/>
      <c r="CA28" s="319"/>
      <c r="CB28" s="319"/>
      <c r="CC28" s="611"/>
      <c r="CD28" s="388"/>
      <c r="CE28" s="319"/>
      <c r="CF28" s="319"/>
      <c r="CG28" s="608"/>
      <c r="CH28" s="388"/>
      <c r="CI28" s="609"/>
      <c r="CJ28" s="610"/>
      <c r="CK28" s="611"/>
      <c r="CL28" s="324"/>
      <c r="CM28" s="325" t="str">
        <f t="shared" si="5"/>
        <v/>
      </c>
      <c r="CN28" s="323"/>
    </row>
    <row r="29" spans="1:92" ht="29.1" customHeight="1" thickBot="1">
      <c r="A29" s="213" t="s">
        <v>21</v>
      </c>
      <c r="B29" s="228" t="s">
        <v>21</v>
      </c>
      <c r="C29" s="675"/>
      <c r="D29" s="197" t="s">
        <v>133</v>
      </c>
      <c r="E29" s="400" t="s">
        <v>21</v>
      </c>
      <c r="F29" s="130"/>
      <c r="G29" s="92"/>
      <c r="H29" s="165"/>
      <c r="I29" s="92"/>
      <c r="J29" s="186" t="s">
        <v>126</v>
      </c>
      <c r="K29" s="155"/>
      <c r="L29" s="423" t="s">
        <v>21</v>
      </c>
      <c r="M29" s="183" t="s">
        <v>126</v>
      </c>
      <c r="N29" s="326"/>
      <c r="O29" s="435"/>
      <c r="P29" s="435"/>
      <c r="Q29" s="531"/>
      <c r="R29" s="518"/>
      <c r="S29" s="437" t="str">
        <f>IF(S39="x",1,"X")</f>
        <v>X</v>
      </c>
      <c r="T29" s="390"/>
      <c r="U29" s="327"/>
      <c r="V29" s="443" t="str">
        <f t="shared" ref="V29" si="24">IF(V39="x",1,"X")</f>
        <v>X</v>
      </c>
      <c r="W29" s="538" t="str">
        <f>IF(W39="x",0.5,"0,5")</f>
        <v>0,5</v>
      </c>
      <c r="X29" s="498" t="str">
        <f>IF(X39="x",0.5,"0,5")</f>
        <v>0,5</v>
      </c>
      <c r="Y29" s="392"/>
      <c r="Z29" s="392"/>
      <c r="AA29" s="392"/>
      <c r="AB29" s="390"/>
      <c r="AC29" s="390"/>
      <c r="AD29" s="328"/>
      <c r="AE29" s="328"/>
      <c r="AF29" s="511"/>
      <c r="AG29" s="392"/>
      <c r="AH29" s="390"/>
      <c r="AI29" s="328"/>
      <c r="AJ29" s="511"/>
      <c r="AK29" s="392"/>
      <c r="AL29" s="390"/>
      <c r="AM29" s="328"/>
      <c r="AN29" s="511"/>
      <c r="AO29" s="392"/>
      <c r="AP29" s="390"/>
      <c r="AQ29" s="328"/>
      <c r="AR29" s="511"/>
      <c r="AS29" s="329"/>
      <c r="AT29" s="330" t="str">
        <f t="shared" si="8"/>
        <v/>
      </c>
      <c r="AU29" s="391"/>
      <c r="AV29" s="392"/>
      <c r="AW29" s="390"/>
      <c r="AX29" s="390"/>
      <c r="AY29" s="511"/>
      <c r="AZ29" s="390"/>
      <c r="BA29" s="393"/>
      <c r="BB29" s="453"/>
      <c r="BC29" s="477"/>
      <c r="BD29" s="392"/>
      <c r="BE29" s="390"/>
      <c r="BF29" s="390"/>
      <c r="BG29" s="477"/>
      <c r="BH29" s="392"/>
      <c r="BI29" s="390"/>
      <c r="BJ29" s="390"/>
      <c r="BK29" s="511"/>
      <c r="BL29" s="390"/>
      <c r="BM29" s="393"/>
      <c r="BN29" s="453"/>
      <c r="BO29" s="477"/>
      <c r="BP29" s="331"/>
      <c r="BQ29" s="631" t="str">
        <f t="shared" si="4"/>
        <v/>
      </c>
      <c r="BR29" s="604"/>
      <c r="BS29" s="605"/>
      <c r="BT29" s="605"/>
      <c r="BU29" s="606"/>
      <c r="BV29" s="605"/>
      <c r="BW29" s="605"/>
      <c r="BX29" s="459"/>
      <c r="BY29" s="607"/>
      <c r="BZ29" s="604"/>
      <c r="CA29" s="605"/>
      <c r="CB29" s="605"/>
      <c r="CC29" s="607"/>
      <c r="CD29" s="604"/>
      <c r="CE29" s="605"/>
      <c r="CF29" s="605"/>
      <c r="CG29" s="606"/>
      <c r="CH29" s="605"/>
      <c r="CI29" s="605"/>
      <c r="CJ29" s="459"/>
      <c r="CK29" s="607"/>
      <c r="CL29" s="230"/>
      <c r="CM29" s="332" t="str">
        <f t="shared" si="5"/>
        <v/>
      </c>
      <c r="CN29" s="333"/>
    </row>
    <row r="30" spans="1:92" ht="29.1" customHeight="1">
      <c r="A30" s="220" t="s">
        <v>18</v>
      </c>
      <c r="B30" s="224" t="s">
        <v>18</v>
      </c>
      <c r="C30" s="675"/>
      <c r="D30" s="662" t="s">
        <v>105</v>
      </c>
      <c r="E30" s="398" t="s">
        <v>18</v>
      </c>
      <c r="F30" s="15"/>
      <c r="G30" s="140"/>
      <c r="H30" s="134"/>
      <c r="I30" s="134"/>
      <c r="J30" s="21" t="s">
        <v>106</v>
      </c>
      <c r="K30" s="20"/>
      <c r="L30" s="408" t="s">
        <v>18</v>
      </c>
      <c r="M30" s="21" t="s">
        <v>106</v>
      </c>
      <c r="N30" s="267"/>
      <c r="O30" s="426"/>
      <c r="P30" s="426"/>
      <c r="Q30" s="521"/>
      <c r="R30" s="495"/>
      <c r="S30" s="368"/>
      <c r="T30" s="460"/>
      <c r="U30" s="562"/>
      <c r="V30" s="444"/>
      <c r="W30" s="521"/>
      <c r="X30" s="495"/>
      <c r="Y30" s="368"/>
      <c r="Z30" s="368"/>
      <c r="AA30" s="368"/>
      <c r="AB30" s="366"/>
      <c r="AC30" s="366"/>
      <c r="AD30" s="308"/>
      <c r="AE30" s="308"/>
      <c r="AF30" s="504"/>
      <c r="AG30" s="368"/>
      <c r="AH30" s="366"/>
      <c r="AI30" s="312" t="str">
        <f>IF(AI39="x",1,"X")</f>
        <v>X</v>
      </c>
      <c r="AJ30" s="504"/>
      <c r="AK30" s="368"/>
      <c r="AL30" s="366"/>
      <c r="AM30" s="308"/>
      <c r="AN30" s="504"/>
      <c r="AO30" s="368"/>
      <c r="AP30" s="366"/>
      <c r="AQ30" s="308"/>
      <c r="AR30" s="504"/>
      <c r="AS30" s="313"/>
      <c r="AT30" s="270" t="str">
        <f t="shared" si="8"/>
        <v/>
      </c>
      <c r="AU30" s="367"/>
      <c r="AV30" s="368"/>
      <c r="AW30" s="366"/>
      <c r="AX30" s="366"/>
      <c r="AY30" s="504"/>
      <c r="AZ30" s="366"/>
      <c r="BA30" s="563"/>
      <c r="BB30" s="449"/>
      <c r="BC30" s="463"/>
      <c r="BD30" s="368"/>
      <c r="BE30" s="366"/>
      <c r="BF30" s="366"/>
      <c r="BG30" s="463"/>
      <c r="BH30" s="368"/>
      <c r="BI30" s="366"/>
      <c r="BJ30" s="366"/>
      <c r="BK30" s="504"/>
      <c r="BL30" s="366"/>
      <c r="BM30" s="589"/>
      <c r="BN30" s="449"/>
      <c r="BO30" s="463"/>
      <c r="BP30" s="314"/>
      <c r="BQ30" s="618" t="str">
        <f t="shared" si="4"/>
        <v/>
      </c>
      <c r="BR30" s="368"/>
      <c r="BS30" s="366"/>
      <c r="BT30" s="366"/>
      <c r="BU30" s="504"/>
      <c r="BV30" s="366"/>
      <c r="BW30" s="589"/>
      <c r="BX30" s="449"/>
      <c r="BY30" s="463"/>
      <c r="BZ30" s="368"/>
      <c r="CA30" s="366"/>
      <c r="CB30" s="366"/>
      <c r="CC30" s="463"/>
      <c r="CD30" s="368"/>
      <c r="CE30" s="366"/>
      <c r="CF30" s="366"/>
      <c r="CG30" s="504"/>
      <c r="CH30" s="366"/>
      <c r="CI30" s="589"/>
      <c r="CJ30" s="449"/>
      <c r="CK30" s="463"/>
      <c r="CL30" s="230"/>
      <c r="CM30" s="270" t="str">
        <f t="shared" si="5"/>
        <v/>
      </c>
      <c r="CN30" s="272"/>
    </row>
    <row r="31" spans="1:92" ht="29.1" customHeight="1" thickBot="1">
      <c r="A31" s="222" t="s">
        <v>19</v>
      </c>
      <c r="B31" s="229" t="s">
        <v>19</v>
      </c>
      <c r="C31" s="675"/>
      <c r="D31" s="664"/>
      <c r="E31" s="402" t="s">
        <v>19</v>
      </c>
      <c r="F31" s="8"/>
      <c r="G31" s="141"/>
      <c r="H31" s="136"/>
      <c r="I31" s="136"/>
      <c r="J31" s="173" t="s">
        <v>107</v>
      </c>
      <c r="K31" s="20"/>
      <c r="L31" s="424" t="s">
        <v>19</v>
      </c>
      <c r="M31" s="184" t="s">
        <v>120</v>
      </c>
      <c r="N31" s="300"/>
      <c r="O31" s="433"/>
      <c r="P31" s="433"/>
      <c r="Q31" s="520"/>
      <c r="R31" s="494"/>
      <c r="S31" s="372"/>
      <c r="T31" s="459"/>
      <c r="U31" s="301"/>
      <c r="V31" s="441"/>
      <c r="W31" s="520"/>
      <c r="X31" s="494"/>
      <c r="Y31" s="372"/>
      <c r="Z31" s="372"/>
      <c r="AA31" s="372"/>
      <c r="AB31" s="369"/>
      <c r="AC31" s="369"/>
      <c r="AD31" s="310"/>
      <c r="AE31" s="310"/>
      <c r="AF31" s="475"/>
      <c r="AG31" s="372"/>
      <c r="AH31" s="369"/>
      <c r="AI31" s="310"/>
      <c r="AJ31" s="475"/>
      <c r="AK31" s="372"/>
      <c r="AL31" s="369"/>
      <c r="AM31" s="310"/>
      <c r="AN31" s="475"/>
      <c r="AO31" s="372"/>
      <c r="AP31" s="369"/>
      <c r="AQ31" s="310"/>
      <c r="AR31" s="475"/>
      <c r="AS31" s="289"/>
      <c r="AT31" s="316" t="str">
        <f t="shared" si="8"/>
        <v/>
      </c>
      <c r="AU31" s="381"/>
      <c r="AV31" s="372"/>
      <c r="AW31" s="369"/>
      <c r="AX31" s="369"/>
      <c r="AY31" s="475"/>
      <c r="AZ31" s="369"/>
      <c r="BA31" s="373"/>
      <c r="BB31" s="448"/>
      <c r="BC31" s="462"/>
      <c r="BD31" s="372"/>
      <c r="BE31" s="369"/>
      <c r="BF31" s="369"/>
      <c r="BG31" s="462"/>
      <c r="BH31" s="372"/>
      <c r="BI31" s="369"/>
      <c r="BJ31" s="369"/>
      <c r="BK31" s="475"/>
      <c r="BL31" s="369"/>
      <c r="BM31" s="373"/>
      <c r="BN31" s="448"/>
      <c r="BO31" s="462"/>
      <c r="BP31" s="291"/>
      <c r="BQ31" s="632" t="str">
        <f t="shared" si="4"/>
        <v/>
      </c>
      <c r="BR31" s="372"/>
      <c r="BS31" s="369"/>
      <c r="BT31" s="369"/>
      <c r="BU31" s="475"/>
      <c r="BV31" s="369"/>
      <c r="BW31" s="373"/>
      <c r="BX31" s="448"/>
      <c r="BY31" s="462"/>
      <c r="BZ31" s="372"/>
      <c r="CA31" s="369"/>
      <c r="CB31" s="369"/>
      <c r="CC31" s="462"/>
      <c r="CD31" s="372"/>
      <c r="CE31" s="369"/>
      <c r="CF31" s="369"/>
      <c r="CG31" s="475"/>
      <c r="CH31" s="369"/>
      <c r="CI31" s="373"/>
      <c r="CJ31" s="448"/>
      <c r="CK31" s="462"/>
      <c r="CL31" s="289"/>
      <c r="CM31" s="316" t="str">
        <f t="shared" si="5"/>
        <v/>
      </c>
      <c r="CN31" s="292"/>
    </row>
    <row r="32" spans="1:92" ht="29.1" customHeight="1">
      <c r="A32" s="220" t="s">
        <v>22</v>
      </c>
      <c r="B32" s="231" t="s">
        <v>22</v>
      </c>
      <c r="C32" s="675"/>
      <c r="D32" s="662" t="s">
        <v>108</v>
      </c>
      <c r="E32" s="398" t="s">
        <v>22</v>
      </c>
      <c r="F32" s="15"/>
      <c r="G32" s="143"/>
      <c r="H32" s="134"/>
      <c r="I32" s="134"/>
      <c r="J32" s="21" t="s">
        <v>130</v>
      </c>
      <c r="K32" s="20"/>
      <c r="L32" s="406" t="s">
        <v>22</v>
      </c>
      <c r="M32" s="21" t="s">
        <v>130</v>
      </c>
      <c r="N32" s="267"/>
      <c r="O32" s="426"/>
      <c r="P32" s="426"/>
      <c r="Q32" s="521"/>
      <c r="R32" s="495"/>
      <c r="S32" s="556" t="str">
        <f>IF(S39="x",1,"X")</f>
        <v>X</v>
      </c>
      <c r="T32" s="366"/>
      <c r="U32" s="562"/>
      <c r="V32" s="557" t="str">
        <f t="shared" ref="V32" si="25">IF(V39="x",1,"X")</f>
        <v>X</v>
      </c>
      <c r="W32" s="535" t="str">
        <f>IF(W39="x",0.5,"0,5")</f>
        <v>0,5</v>
      </c>
      <c r="X32" s="487" t="str">
        <f>IF(X39="x",0.5,"0,5")</f>
        <v>0,5</v>
      </c>
      <c r="Y32" s="368"/>
      <c r="Z32" s="368"/>
      <c r="AA32" s="368"/>
      <c r="AB32" s="366"/>
      <c r="AC32" s="366"/>
      <c r="AD32" s="593" t="str">
        <f>IF(AD39="x",1,"X")</f>
        <v>X</v>
      </c>
      <c r="AE32" s="366"/>
      <c r="AF32" s="504"/>
      <c r="AG32" s="368"/>
      <c r="AH32" s="366"/>
      <c r="AI32" s="308"/>
      <c r="AJ32" s="504"/>
      <c r="AK32" s="368"/>
      <c r="AL32" s="366"/>
      <c r="AM32" s="308"/>
      <c r="AN32" s="504"/>
      <c r="AO32" s="368"/>
      <c r="AP32" s="366"/>
      <c r="AQ32" s="308"/>
      <c r="AR32" s="504"/>
      <c r="AS32" s="284"/>
      <c r="AT32" s="309" t="str">
        <f t="shared" si="8"/>
        <v/>
      </c>
      <c r="AU32" s="585"/>
      <c r="AV32" s="368"/>
      <c r="AW32" s="366"/>
      <c r="AX32" s="366"/>
      <c r="AY32" s="504"/>
      <c r="AZ32" s="366"/>
      <c r="BA32" s="563"/>
      <c r="BB32" s="449"/>
      <c r="BC32" s="463"/>
      <c r="BD32" s="368"/>
      <c r="BE32" s="366"/>
      <c r="BF32" s="366"/>
      <c r="BG32" s="463"/>
      <c r="BH32" s="368"/>
      <c r="BI32" s="366"/>
      <c r="BJ32" s="366"/>
      <c r="BK32" s="504"/>
      <c r="BL32" s="366"/>
      <c r="BM32" s="589"/>
      <c r="BN32" s="449"/>
      <c r="BO32" s="463"/>
      <c r="BP32" s="286"/>
      <c r="BQ32" s="633" t="str">
        <f t="shared" si="4"/>
        <v/>
      </c>
      <c r="BR32" s="368"/>
      <c r="BS32" s="366"/>
      <c r="BT32" s="366"/>
      <c r="BU32" s="504"/>
      <c r="BV32" s="366"/>
      <c r="BW32" s="589"/>
      <c r="BX32" s="449"/>
      <c r="BY32" s="463"/>
      <c r="BZ32" s="368"/>
      <c r="CA32" s="366"/>
      <c r="CB32" s="366"/>
      <c r="CC32" s="463"/>
      <c r="CD32" s="368"/>
      <c r="CE32" s="366"/>
      <c r="CF32" s="366"/>
      <c r="CG32" s="504"/>
      <c r="CH32" s="366"/>
      <c r="CI32" s="589"/>
      <c r="CJ32" s="449"/>
      <c r="CK32" s="463"/>
      <c r="CL32" s="286"/>
      <c r="CM32" s="309" t="str">
        <f t="shared" si="5"/>
        <v/>
      </c>
      <c r="CN32" s="315"/>
    </row>
    <row r="33" spans="1:92" ht="29.1" customHeight="1">
      <c r="A33" s="223" t="s">
        <v>23</v>
      </c>
      <c r="B33" s="233" t="s">
        <v>23</v>
      </c>
      <c r="C33" s="675"/>
      <c r="D33" s="663"/>
      <c r="E33" s="262" t="s">
        <v>23</v>
      </c>
      <c r="F33" s="129"/>
      <c r="G33" s="139"/>
      <c r="H33" s="93"/>
      <c r="I33" s="93"/>
      <c r="J33" s="185" t="s">
        <v>109</v>
      </c>
      <c r="K33" s="20"/>
      <c r="L33" s="411" t="s">
        <v>23</v>
      </c>
      <c r="M33" s="185" t="s">
        <v>109</v>
      </c>
      <c r="N33" s="124"/>
      <c r="O33" s="427"/>
      <c r="P33" s="427"/>
      <c r="Q33" s="522"/>
      <c r="R33" s="491"/>
      <c r="S33" s="364" t="str">
        <f>IF(S39="x",1,"X")</f>
        <v>X</v>
      </c>
      <c r="T33" s="349"/>
      <c r="U33" s="123"/>
      <c r="V33" s="431" t="str">
        <f t="shared" ref="V33" si="26">IF(V39="x",1,"X")</f>
        <v>X</v>
      </c>
      <c r="W33" s="539" t="str">
        <f>IF(W39="x",1,"1")</f>
        <v>1</v>
      </c>
      <c r="X33" s="499" t="str">
        <f t="shared" ref="X33:AF33" si="27">IF(X39="x",1,"1")</f>
        <v>1</v>
      </c>
      <c r="Y33" s="361"/>
      <c r="Z33" s="361"/>
      <c r="AA33" s="361"/>
      <c r="AB33" s="349"/>
      <c r="AC33" s="349"/>
      <c r="AD33" s="187"/>
      <c r="AE33" s="187"/>
      <c r="AF33" s="473" t="str">
        <f t="shared" si="27"/>
        <v>1</v>
      </c>
      <c r="AG33" s="361"/>
      <c r="AH33" s="349"/>
      <c r="AI33" s="187"/>
      <c r="AJ33" s="505"/>
      <c r="AK33" s="361"/>
      <c r="AL33" s="349"/>
      <c r="AM33" s="187"/>
      <c r="AN33" s="505"/>
      <c r="AO33" s="361"/>
      <c r="AP33" s="349"/>
      <c r="AQ33" s="187"/>
      <c r="AR33" s="505"/>
      <c r="AS33" s="238"/>
      <c r="AT33" s="244" t="str">
        <f t="shared" si="8"/>
        <v/>
      </c>
      <c r="AU33" s="358"/>
      <c r="AV33" s="361"/>
      <c r="AW33" s="349"/>
      <c r="AX33" s="349"/>
      <c r="AY33" s="505"/>
      <c r="AZ33" s="349"/>
      <c r="BA33" s="360"/>
      <c r="BB33" s="450"/>
      <c r="BC33" s="464"/>
      <c r="BD33" s="361"/>
      <c r="BE33" s="349"/>
      <c r="BF33" s="349"/>
      <c r="BG33" s="464"/>
      <c r="BH33" s="361"/>
      <c r="BI33" s="349"/>
      <c r="BJ33" s="349"/>
      <c r="BK33" s="505"/>
      <c r="BL33" s="349"/>
      <c r="BM33" s="360"/>
      <c r="BN33" s="450"/>
      <c r="BO33" s="464"/>
      <c r="BP33" s="239"/>
      <c r="BQ33" s="634" t="str">
        <f t="shared" si="4"/>
        <v/>
      </c>
      <c r="BR33" s="361"/>
      <c r="BS33" s="349"/>
      <c r="BT33" s="349"/>
      <c r="BU33" s="505"/>
      <c r="BV33" s="349"/>
      <c r="BW33" s="360"/>
      <c r="BX33" s="450"/>
      <c r="BY33" s="464"/>
      <c r="BZ33" s="361"/>
      <c r="CA33" s="349"/>
      <c r="CB33" s="349"/>
      <c r="CC33" s="464"/>
      <c r="CD33" s="361"/>
      <c r="CE33" s="349"/>
      <c r="CF33" s="349"/>
      <c r="CG33" s="505"/>
      <c r="CH33" s="349"/>
      <c r="CI33" s="360"/>
      <c r="CJ33" s="450"/>
      <c r="CK33" s="464"/>
      <c r="CL33" s="239"/>
      <c r="CM33" s="248" t="str">
        <f t="shared" si="5"/>
        <v/>
      </c>
      <c r="CN33" s="157"/>
    </row>
    <row r="34" spans="1:92" ht="29.1" customHeight="1" thickBot="1">
      <c r="A34" s="222" t="s">
        <v>111</v>
      </c>
      <c r="B34" s="232" t="s">
        <v>111</v>
      </c>
      <c r="C34" s="675"/>
      <c r="D34" s="664"/>
      <c r="E34" s="405" t="s">
        <v>111</v>
      </c>
      <c r="F34" s="8"/>
      <c r="G34" s="144"/>
      <c r="H34" s="137"/>
      <c r="I34" s="137"/>
      <c r="J34" s="138" t="s">
        <v>110</v>
      </c>
      <c r="K34" s="24"/>
      <c r="L34" s="407" t="s">
        <v>111</v>
      </c>
      <c r="M34" s="138" t="s">
        <v>110</v>
      </c>
      <c r="N34" s="287"/>
      <c r="O34" s="428"/>
      <c r="P34" s="428"/>
      <c r="Q34" s="523"/>
      <c r="R34" s="489"/>
      <c r="S34" s="382"/>
      <c r="T34" s="311"/>
      <c r="U34" s="288"/>
      <c r="V34" s="445"/>
      <c r="W34" s="523"/>
      <c r="X34" s="489"/>
      <c r="Y34" s="382"/>
      <c r="Z34" s="382"/>
      <c r="AA34" s="382"/>
      <c r="AB34" s="380"/>
      <c r="AC34" s="380"/>
      <c r="AD34" s="311"/>
      <c r="AE34" s="311"/>
      <c r="AF34" s="506"/>
      <c r="AG34" s="382"/>
      <c r="AH34" s="380"/>
      <c r="AI34" s="311"/>
      <c r="AJ34" s="506"/>
      <c r="AK34" s="382"/>
      <c r="AL34" s="380"/>
      <c r="AM34" s="311"/>
      <c r="AN34" s="506"/>
      <c r="AO34" s="382"/>
      <c r="AP34" s="380"/>
      <c r="AQ34" s="311"/>
      <c r="AR34" s="506"/>
      <c r="AS34" s="275"/>
      <c r="AT34" s="293" t="str">
        <f t="shared" si="8"/>
        <v/>
      </c>
      <c r="AU34" s="385"/>
      <c r="AV34" s="382"/>
      <c r="AW34" s="380"/>
      <c r="AX34" s="380"/>
      <c r="AY34" s="506"/>
      <c r="AZ34" s="380"/>
      <c r="BA34" s="384"/>
      <c r="BB34" s="451"/>
      <c r="BC34" s="467"/>
      <c r="BD34" s="382"/>
      <c r="BE34" s="380"/>
      <c r="BF34" s="380"/>
      <c r="BG34" s="467"/>
      <c r="BH34" s="382"/>
      <c r="BI34" s="380"/>
      <c r="BJ34" s="380"/>
      <c r="BK34" s="506"/>
      <c r="BL34" s="380"/>
      <c r="BM34" s="384"/>
      <c r="BN34" s="451"/>
      <c r="BO34" s="467"/>
      <c r="BP34" s="278"/>
      <c r="BQ34" s="624" t="str">
        <f t="shared" si="4"/>
        <v/>
      </c>
      <c r="BR34" s="382"/>
      <c r="BS34" s="380"/>
      <c r="BT34" s="380"/>
      <c r="BU34" s="506"/>
      <c r="BV34" s="380"/>
      <c r="BW34" s="384"/>
      <c r="BX34" s="451"/>
      <c r="BY34" s="467"/>
      <c r="BZ34" s="382"/>
      <c r="CA34" s="380"/>
      <c r="CB34" s="380"/>
      <c r="CC34" s="467"/>
      <c r="CD34" s="382"/>
      <c r="CE34" s="380"/>
      <c r="CF34" s="380"/>
      <c r="CG34" s="506"/>
      <c r="CH34" s="380"/>
      <c r="CI34" s="384"/>
      <c r="CJ34" s="451"/>
      <c r="CK34" s="467"/>
      <c r="CL34" s="278"/>
      <c r="CM34" s="293" t="str">
        <f t="shared" si="5"/>
        <v/>
      </c>
      <c r="CN34" s="280"/>
    </row>
    <row r="35" spans="1:92" ht="29.1" customHeight="1">
      <c r="A35" s="220" t="s">
        <v>17</v>
      </c>
      <c r="B35" s="231" t="s">
        <v>17</v>
      </c>
      <c r="C35" s="675"/>
      <c r="D35" s="662" t="s">
        <v>113</v>
      </c>
      <c r="E35" s="399" t="s">
        <v>17</v>
      </c>
      <c r="F35" s="15"/>
      <c r="G35" s="96"/>
      <c r="H35" s="16"/>
      <c r="I35" s="16"/>
      <c r="J35" s="133" t="s">
        <v>125</v>
      </c>
      <c r="K35" s="20"/>
      <c r="L35" s="406" t="s">
        <v>17</v>
      </c>
      <c r="M35" s="133" t="s">
        <v>127</v>
      </c>
      <c r="N35" s="334" t="str">
        <f t="shared" ref="N35:P35" si="28">IF(N39="x",1,"X")</f>
        <v>X</v>
      </c>
      <c r="O35" s="335" t="str">
        <f t="shared" ref="O35" si="29">IF(O39="x",1,"X")</f>
        <v>X</v>
      </c>
      <c r="P35" s="335" t="str">
        <f t="shared" si="28"/>
        <v>X</v>
      </c>
      <c r="Q35" s="532" t="str">
        <f>IF(Q39="x",1,"1")</f>
        <v>1</v>
      </c>
      <c r="R35" s="500" t="str">
        <f>IF(R39="x",1,"1")</f>
        <v>1</v>
      </c>
      <c r="S35" s="375" t="str">
        <f>IF(S39="x",1,"X")</f>
        <v>X</v>
      </c>
      <c r="T35" s="374"/>
      <c r="U35" s="376" t="str">
        <f t="shared" ref="U35:V35" si="30">IF(U39="x",1,"X")</f>
        <v>X</v>
      </c>
      <c r="V35" s="335" t="str">
        <f t="shared" si="30"/>
        <v>X</v>
      </c>
      <c r="W35" s="532" t="str">
        <f>IF(W39="x",0.5,"0,5")</f>
        <v>0,5</v>
      </c>
      <c r="X35" s="500" t="str">
        <f>IF(X39="x",0.5,"0,5")</f>
        <v>0,5</v>
      </c>
      <c r="Y35" s="377"/>
      <c r="Z35" s="377"/>
      <c r="AA35" s="377"/>
      <c r="AB35" s="374"/>
      <c r="AC35" s="374"/>
      <c r="AD35" s="439"/>
      <c r="AE35" s="439"/>
      <c r="AF35" s="507"/>
      <c r="AG35" s="377"/>
      <c r="AH35" s="374"/>
      <c r="AI35" s="439"/>
      <c r="AJ35" s="507"/>
      <c r="AK35" s="377"/>
      <c r="AL35" s="374"/>
      <c r="AM35" s="439"/>
      <c r="AN35" s="507"/>
      <c r="AO35" s="377"/>
      <c r="AP35" s="374"/>
      <c r="AQ35" s="439"/>
      <c r="AR35" s="507"/>
      <c r="AS35" s="284"/>
      <c r="AT35" s="336" t="str">
        <f t="shared" si="8"/>
        <v/>
      </c>
      <c r="AU35" s="585"/>
      <c r="AV35" s="377"/>
      <c r="AW35" s="374"/>
      <c r="AX35" s="374"/>
      <c r="AY35" s="507"/>
      <c r="AZ35" s="374"/>
      <c r="BA35" s="379"/>
      <c r="BB35" s="452"/>
      <c r="BC35" s="465"/>
      <c r="BD35" s="377"/>
      <c r="BE35" s="374"/>
      <c r="BF35" s="374"/>
      <c r="BG35" s="465"/>
      <c r="BH35" s="377"/>
      <c r="BI35" s="374"/>
      <c r="BJ35" s="374"/>
      <c r="BK35" s="507"/>
      <c r="BL35" s="374"/>
      <c r="BM35" s="379"/>
      <c r="BN35" s="452"/>
      <c r="BO35" s="465"/>
      <c r="BP35" s="286"/>
      <c r="BQ35" s="621" t="str">
        <f t="shared" si="4"/>
        <v/>
      </c>
      <c r="BR35" s="377"/>
      <c r="BS35" s="374"/>
      <c r="BT35" s="374"/>
      <c r="BU35" s="507"/>
      <c r="BV35" s="374"/>
      <c r="BW35" s="379"/>
      <c r="BX35" s="452"/>
      <c r="BY35" s="465"/>
      <c r="BZ35" s="377"/>
      <c r="CA35" s="374"/>
      <c r="CB35" s="374"/>
      <c r="CC35" s="465"/>
      <c r="CD35" s="377"/>
      <c r="CE35" s="374"/>
      <c r="CF35" s="374"/>
      <c r="CG35" s="507"/>
      <c r="CH35" s="374"/>
      <c r="CI35" s="379"/>
      <c r="CJ35" s="452"/>
      <c r="CK35" s="465"/>
      <c r="CL35" s="286"/>
      <c r="CM35" s="285" t="str">
        <f t="shared" si="5"/>
        <v/>
      </c>
      <c r="CN35" s="315"/>
    </row>
    <row r="36" spans="1:92" ht="29.1" customHeight="1">
      <c r="A36" s="223" t="s">
        <v>24</v>
      </c>
      <c r="B36" s="233" t="s">
        <v>24</v>
      </c>
      <c r="C36" s="675"/>
      <c r="D36" s="663"/>
      <c r="E36" s="253" t="s">
        <v>24</v>
      </c>
      <c r="F36" s="129"/>
      <c r="G36" s="139"/>
      <c r="H36" s="91"/>
      <c r="I36" s="93"/>
      <c r="J36" s="38" t="s">
        <v>124</v>
      </c>
      <c r="K36" s="20"/>
      <c r="L36" s="411" t="s">
        <v>24</v>
      </c>
      <c r="M36" s="582" t="s">
        <v>0</v>
      </c>
      <c r="N36" s="192" t="str">
        <f t="shared" ref="N36:P36" si="31">IF(N39="x",1,"X")</f>
        <v>X</v>
      </c>
      <c r="O36" s="151" t="str">
        <f t="shared" ref="O36" si="32">IF(O39="x",1,"X")</f>
        <v>X</v>
      </c>
      <c r="P36" s="188" t="str">
        <f t="shared" si="31"/>
        <v>X</v>
      </c>
      <c r="Q36" s="525" t="str">
        <f>IF(Q39="x",1,"1")</f>
        <v>1</v>
      </c>
      <c r="R36" s="515" t="str">
        <f>IF(R39="x",1,"1")</f>
        <v>1</v>
      </c>
      <c r="S36" s="356" t="str">
        <f>IF(S39="x",1,"X")</f>
        <v>X</v>
      </c>
      <c r="T36" s="347"/>
      <c r="U36" s="356" t="str">
        <f t="shared" ref="U36:V36" si="33">IF(U39="x",1,"X")</f>
        <v>X</v>
      </c>
      <c r="V36" s="188" t="str">
        <f t="shared" si="33"/>
        <v>X</v>
      </c>
      <c r="W36" s="540" t="str">
        <f>IF(W39="x",0.5,"0,5")</f>
        <v>0,5</v>
      </c>
      <c r="X36" s="501" t="str">
        <f t="shared" ref="X36:AJ36" si="34">IF(X39="x",0.5,"0,5")</f>
        <v>0,5</v>
      </c>
      <c r="Y36" s="354"/>
      <c r="Z36" s="354"/>
      <c r="AA36" s="354"/>
      <c r="AB36" s="347"/>
      <c r="AC36" s="347"/>
      <c r="AD36" s="151" t="str">
        <f>IF(AD39="x",1,"X")</f>
        <v>X</v>
      </c>
      <c r="AE36" s="347"/>
      <c r="AF36" s="474" t="str">
        <f t="shared" si="34"/>
        <v>0,5</v>
      </c>
      <c r="AG36" s="354"/>
      <c r="AH36" s="356" t="str">
        <f>IF(AH39="x",1,"X")</f>
        <v>X</v>
      </c>
      <c r="AI36" s="425"/>
      <c r="AJ36" s="474" t="str">
        <f t="shared" si="34"/>
        <v>0,5</v>
      </c>
      <c r="AK36" s="354"/>
      <c r="AL36" s="347"/>
      <c r="AM36" s="425"/>
      <c r="AN36" s="508"/>
      <c r="AO36" s="354"/>
      <c r="AP36" s="347"/>
      <c r="AQ36" s="425"/>
      <c r="AR36" s="508"/>
      <c r="AS36" s="238"/>
      <c r="AT36" s="245" t="str">
        <f t="shared" si="8"/>
        <v/>
      </c>
      <c r="AU36" s="359"/>
      <c r="AV36" s="354"/>
      <c r="AW36" s="347"/>
      <c r="AX36" s="347"/>
      <c r="AY36" s="508"/>
      <c r="AZ36" s="347"/>
      <c r="BA36" s="347"/>
      <c r="BB36" s="425"/>
      <c r="BC36" s="466"/>
      <c r="BD36" s="354"/>
      <c r="BE36" s="347"/>
      <c r="BF36" s="347"/>
      <c r="BG36" s="466"/>
      <c r="BH36" s="354"/>
      <c r="BI36" s="347"/>
      <c r="BJ36" s="347"/>
      <c r="BK36" s="508"/>
      <c r="BL36" s="347"/>
      <c r="BM36" s="347"/>
      <c r="BN36" s="425"/>
      <c r="BO36" s="466"/>
      <c r="BP36" s="239"/>
      <c r="BQ36" s="625" t="str">
        <f t="shared" si="4"/>
        <v/>
      </c>
      <c r="BR36" s="354"/>
      <c r="BS36" s="347"/>
      <c r="BT36" s="347"/>
      <c r="BU36" s="508"/>
      <c r="BV36" s="347"/>
      <c r="BW36" s="347"/>
      <c r="BX36" s="425"/>
      <c r="BY36" s="466"/>
      <c r="BZ36" s="354"/>
      <c r="CA36" s="347"/>
      <c r="CB36" s="347"/>
      <c r="CC36" s="466"/>
      <c r="CD36" s="354"/>
      <c r="CE36" s="347"/>
      <c r="CF36" s="347"/>
      <c r="CG36" s="508"/>
      <c r="CH36" s="347"/>
      <c r="CI36" s="347"/>
      <c r="CJ36" s="425"/>
      <c r="CK36" s="466"/>
      <c r="CL36" s="239"/>
      <c r="CM36" s="200" t="str">
        <f t="shared" si="5"/>
        <v/>
      </c>
      <c r="CN36" s="157"/>
    </row>
    <row r="37" spans="1:92" ht="29.1" customHeight="1" thickBot="1">
      <c r="A37" s="222" t="s">
        <v>112</v>
      </c>
      <c r="B37" s="232" t="s">
        <v>112</v>
      </c>
      <c r="C37" s="676"/>
      <c r="D37" s="664"/>
      <c r="E37" s="402" t="s">
        <v>112</v>
      </c>
      <c r="F37" s="8"/>
      <c r="G37" s="144"/>
      <c r="H37" s="137"/>
      <c r="I37" s="137"/>
      <c r="J37" s="173" t="s">
        <v>123</v>
      </c>
      <c r="K37" s="24"/>
      <c r="L37" s="407" t="s">
        <v>112</v>
      </c>
      <c r="M37" s="173" t="s">
        <v>123</v>
      </c>
      <c r="N37" s="338" t="str">
        <f>IF(N39="x",1,"X")</f>
        <v>X</v>
      </c>
      <c r="O37" s="436" t="str">
        <f>IF(O39="x",1,"X")</f>
        <v>X</v>
      </c>
      <c r="P37" s="436" t="str">
        <f>IF(P39="x",1,"X")</f>
        <v>X</v>
      </c>
      <c r="Q37" s="533" t="str">
        <f>IF(Q39="x",1,"1")</f>
        <v>1</v>
      </c>
      <c r="R37" s="486" t="str">
        <f>IF(R39="x",1,"1")</f>
        <v>1</v>
      </c>
      <c r="S37" s="372"/>
      <c r="T37" s="369"/>
      <c r="U37" s="369"/>
      <c r="V37" s="310"/>
      <c r="W37" s="520"/>
      <c r="X37" s="494"/>
      <c r="Y37" s="372"/>
      <c r="Z37" s="372"/>
      <c r="AA37" s="372"/>
      <c r="AB37" s="369"/>
      <c r="AC37" s="369"/>
      <c r="AD37" s="371" t="str">
        <f>IF(AD39="x",1,"X")</f>
        <v>X</v>
      </c>
      <c r="AE37" s="369"/>
      <c r="AF37" s="475"/>
      <c r="AG37" s="372"/>
      <c r="AH37" s="369"/>
      <c r="AI37" s="310"/>
      <c r="AJ37" s="475"/>
      <c r="AK37" s="372"/>
      <c r="AL37" s="369"/>
      <c r="AM37" s="310"/>
      <c r="AN37" s="475"/>
      <c r="AO37" s="372"/>
      <c r="AP37" s="369"/>
      <c r="AQ37" s="310"/>
      <c r="AR37" s="475"/>
      <c r="AS37" s="275"/>
      <c r="AT37" s="303" t="str">
        <f t="shared" si="8"/>
        <v/>
      </c>
      <c r="AU37" s="385"/>
      <c r="AV37" s="372"/>
      <c r="AW37" s="369"/>
      <c r="AX37" s="369"/>
      <c r="AY37" s="475"/>
      <c r="AZ37" s="369"/>
      <c r="BA37" s="373"/>
      <c r="BB37" s="448"/>
      <c r="BC37" s="462"/>
      <c r="BD37" s="372"/>
      <c r="BE37" s="369"/>
      <c r="BF37" s="369"/>
      <c r="BG37" s="462"/>
      <c r="BH37" s="372"/>
      <c r="BI37" s="369"/>
      <c r="BJ37" s="369"/>
      <c r="BK37" s="475"/>
      <c r="BL37" s="369"/>
      <c r="BM37" s="373"/>
      <c r="BN37" s="448"/>
      <c r="BO37" s="462"/>
      <c r="BP37" s="278"/>
      <c r="BQ37" s="627" t="str">
        <f t="shared" si="4"/>
        <v/>
      </c>
      <c r="BR37" s="372"/>
      <c r="BS37" s="369"/>
      <c r="BT37" s="369"/>
      <c r="BU37" s="475"/>
      <c r="BV37" s="369"/>
      <c r="BW37" s="373"/>
      <c r="BX37" s="448"/>
      <c r="BY37" s="462"/>
      <c r="BZ37" s="372"/>
      <c r="CA37" s="369"/>
      <c r="CB37" s="369"/>
      <c r="CC37" s="462"/>
      <c r="CD37" s="372"/>
      <c r="CE37" s="369"/>
      <c r="CF37" s="369"/>
      <c r="CG37" s="475"/>
      <c r="CH37" s="369"/>
      <c r="CI37" s="373"/>
      <c r="CJ37" s="448"/>
      <c r="CK37" s="462"/>
      <c r="CL37" s="278"/>
      <c r="CM37" s="303" t="str">
        <f t="shared" si="5"/>
        <v/>
      </c>
      <c r="CN37" s="280"/>
    </row>
    <row r="38" spans="1:92" s="3" customFormat="1" ht="24.75" customHeight="1" thickBot="1">
      <c r="A38" s="26"/>
      <c r="B38" s="26"/>
      <c r="C38" s="25"/>
      <c r="D38" s="25"/>
      <c r="E38" s="26"/>
      <c r="F38" s="26"/>
      <c r="G38" s="26"/>
      <c r="H38" s="26"/>
      <c r="I38" s="26"/>
      <c r="J38" s="149"/>
      <c r="K38" s="25"/>
      <c r="L38" s="26"/>
      <c r="M38" s="27"/>
      <c r="N38" s="366"/>
      <c r="O38" s="366"/>
      <c r="P38" s="366"/>
      <c r="Q38" s="534">
        <f>SUM(Q5:Q37)</f>
        <v>0</v>
      </c>
      <c r="R38" s="502">
        <f>SUM(R5:R37)</f>
        <v>0</v>
      </c>
      <c r="S38" s="368"/>
      <c r="T38" s="366"/>
      <c r="U38" s="366"/>
      <c r="V38" s="308"/>
      <c r="W38" s="534">
        <f t="shared" ref="W38:X38" si="35">SUM(W5:W37)</f>
        <v>0</v>
      </c>
      <c r="X38" s="502">
        <f t="shared" si="35"/>
        <v>0</v>
      </c>
      <c r="Y38" s="368"/>
      <c r="Z38" s="368"/>
      <c r="AA38" s="368"/>
      <c r="AB38" s="366"/>
      <c r="AC38" s="366"/>
      <c r="AD38" s="308"/>
      <c r="AE38" s="308"/>
      <c r="AF38" s="472">
        <f>SUM(AF5:AF37)</f>
        <v>0</v>
      </c>
      <c r="AG38" s="368"/>
      <c r="AH38" s="366"/>
      <c r="AI38" s="308"/>
      <c r="AJ38" s="472">
        <f>SUM(AJ5:AJ37)</f>
        <v>0</v>
      </c>
      <c r="AK38" s="368"/>
      <c r="AL38" s="366"/>
      <c r="AM38" s="308"/>
      <c r="AN38" s="472">
        <f>SUM(AN5:AN37)</f>
        <v>0</v>
      </c>
      <c r="AO38" s="368"/>
      <c r="AP38" s="366"/>
      <c r="AQ38" s="308"/>
      <c r="AR38" s="472">
        <f>SUM(AR5:AR37)</f>
        <v>0</v>
      </c>
      <c r="AS38" s="387"/>
      <c r="AT38" s="270"/>
      <c r="AU38" s="559"/>
      <c r="AV38" s="368"/>
      <c r="AW38" s="366"/>
      <c r="AX38" s="366"/>
      <c r="AY38" s="472">
        <f>SUM(AY5:AY37)</f>
        <v>0</v>
      </c>
      <c r="AZ38" s="366"/>
      <c r="BA38" s="561"/>
      <c r="BB38" s="559"/>
      <c r="BC38" s="472">
        <f>SUM(BC5:BC37)</f>
        <v>0</v>
      </c>
      <c r="BD38" s="368"/>
      <c r="BE38" s="366"/>
      <c r="BF38" s="366"/>
      <c r="BG38" s="472">
        <f>SUM(BG5:BG37)</f>
        <v>0</v>
      </c>
      <c r="BH38" s="368"/>
      <c r="BI38" s="366"/>
      <c r="BJ38" s="366"/>
      <c r="BK38" s="472">
        <f>SUM(BK5:BK37)</f>
        <v>0</v>
      </c>
      <c r="BL38" s="366"/>
      <c r="BM38" s="588"/>
      <c r="BN38" s="586"/>
      <c r="BO38" s="472">
        <f>SUM(BO5:BO37)</f>
        <v>0</v>
      </c>
      <c r="BP38" s="273"/>
      <c r="BQ38" s="270"/>
      <c r="BR38" s="368"/>
      <c r="BS38" s="366"/>
      <c r="BT38" s="366"/>
      <c r="BU38" s="472">
        <f>SUM(BU5:BU37)</f>
        <v>0</v>
      </c>
      <c r="BV38" s="366"/>
      <c r="BW38" s="588"/>
      <c r="BX38" s="586"/>
      <c r="BY38" s="472">
        <f>SUM(BY5:BY37)</f>
        <v>0</v>
      </c>
      <c r="BZ38" s="368"/>
      <c r="CA38" s="366"/>
      <c r="CB38" s="366"/>
      <c r="CC38" s="472">
        <f>SUM(CC5:CC37)</f>
        <v>0</v>
      </c>
      <c r="CD38" s="368"/>
      <c r="CE38" s="366"/>
      <c r="CF38" s="366"/>
      <c r="CG38" s="472">
        <f>SUM(CG5:CG37)</f>
        <v>0</v>
      </c>
      <c r="CH38" s="366"/>
      <c r="CI38" s="588"/>
      <c r="CJ38" s="586"/>
      <c r="CK38" s="472">
        <f>SUM(CK5:CK37)</f>
        <v>0</v>
      </c>
      <c r="CL38" s="273"/>
      <c r="CM38" s="270"/>
      <c r="CN38" s="337"/>
    </row>
    <row r="39" spans="1:92" s="544" customFormat="1" ht="21.75" customHeight="1" thickTop="1">
      <c r="A39" s="541"/>
      <c r="B39" s="541"/>
      <c r="C39" s="542"/>
      <c r="D39" s="542"/>
      <c r="E39" s="541"/>
      <c r="F39" s="541"/>
      <c r="G39" s="541"/>
      <c r="H39" s="541"/>
      <c r="I39" s="541"/>
      <c r="J39" s="543"/>
      <c r="K39" s="677" t="s">
        <v>153</v>
      </c>
      <c r="L39" s="678"/>
      <c r="M39" s="679"/>
      <c r="N39" s="547"/>
      <c r="O39" s="547"/>
      <c r="P39" s="547"/>
      <c r="Q39" s="547"/>
      <c r="R39" s="547"/>
      <c r="S39" s="547"/>
      <c r="T39" s="547"/>
      <c r="U39" s="547"/>
      <c r="V39" s="547"/>
      <c r="W39" s="547"/>
      <c r="X39" s="547"/>
      <c r="Y39" s="547"/>
      <c r="Z39" s="547"/>
      <c r="AA39" s="547"/>
      <c r="AB39" s="547"/>
      <c r="AC39" s="547"/>
      <c r="AD39" s="547"/>
      <c r="AE39" s="547"/>
      <c r="AF39" s="547"/>
      <c r="AG39" s="547"/>
      <c r="AH39" s="547"/>
      <c r="AI39" s="547"/>
      <c r="AJ39" s="547"/>
      <c r="AK39" s="547"/>
      <c r="AL39" s="547"/>
      <c r="AM39" s="547"/>
      <c r="AN39" s="547"/>
      <c r="AO39" s="547"/>
      <c r="AP39" s="547"/>
      <c r="AQ39" s="547"/>
      <c r="AR39" s="547"/>
      <c r="AS39" s="547"/>
      <c r="AT39" s="547"/>
      <c r="AU39" s="547"/>
      <c r="AV39" s="547"/>
      <c r="AW39" s="547"/>
      <c r="AX39" s="547"/>
      <c r="AY39" s="547"/>
      <c r="AZ39" s="547"/>
      <c r="BA39" s="547"/>
      <c r="BB39" s="547"/>
      <c r="BC39" s="547"/>
      <c r="BD39" s="547"/>
      <c r="BE39" s="547"/>
      <c r="BF39" s="547"/>
      <c r="BG39" s="547"/>
      <c r="BH39" s="547"/>
      <c r="BI39" s="547"/>
      <c r="BJ39" s="547"/>
      <c r="BK39" s="547"/>
      <c r="BL39" s="547"/>
      <c r="BM39" s="547"/>
      <c r="BN39" s="547"/>
      <c r="BO39" s="547"/>
      <c r="BP39" s="547"/>
      <c r="BQ39" s="547"/>
      <c r="BR39" s="547"/>
      <c r="BS39" s="547"/>
      <c r="BT39" s="547"/>
      <c r="BU39" s="547"/>
      <c r="BV39" s="547"/>
      <c r="BW39" s="547"/>
      <c r="BX39" s="547"/>
      <c r="BY39" s="547"/>
      <c r="BZ39" s="547"/>
      <c r="CA39" s="547"/>
      <c r="CB39" s="547"/>
      <c r="CC39" s="547"/>
      <c r="CD39" s="547"/>
      <c r="CE39" s="547"/>
      <c r="CF39" s="547"/>
      <c r="CG39" s="547"/>
      <c r="CH39" s="547"/>
      <c r="CI39" s="547"/>
      <c r="CJ39" s="547"/>
      <c r="CK39" s="547"/>
      <c r="CL39" s="547"/>
      <c r="CM39" s="547"/>
      <c r="CN39" s="547"/>
    </row>
    <row r="40" spans="1:92" ht="48" customHeight="1">
      <c r="A40" s="341"/>
      <c r="B40" s="341"/>
      <c r="C40" s="341"/>
      <c r="D40" s="341"/>
      <c r="E40" s="341"/>
      <c r="F40" s="545"/>
      <c r="G40" s="545"/>
      <c r="H40" s="545"/>
      <c r="I40" s="545"/>
      <c r="J40" s="546"/>
      <c r="K40" s="680"/>
      <c r="L40" s="681"/>
      <c r="M40" s="682"/>
      <c r="N40" s="552" t="s">
        <v>189</v>
      </c>
      <c r="O40" s="549" t="s">
        <v>190</v>
      </c>
      <c r="P40" s="551" t="s">
        <v>191</v>
      </c>
      <c r="Q40" s="550" t="s">
        <v>162</v>
      </c>
      <c r="R40" s="550" t="s">
        <v>163</v>
      </c>
      <c r="S40" s="549" t="s">
        <v>164</v>
      </c>
      <c r="T40" s="549" t="s">
        <v>166</v>
      </c>
      <c r="U40" s="549" t="s">
        <v>167</v>
      </c>
      <c r="V40" s="549" t="s">
        <v>168</v>
      </c>
      <c r="W40" s="550" t="s">
        <v>186</v>
      </c>
      <c r="X40" s="550" t="s">
        <v>187</v>
      </c>
      <c r="Y40" s="552" t="s">
        <v>172</v>
      </c>
      <c r="Z40" s="549" t="s">
        <v>173</v>
      </c>
      <c r="AA40" s="549" t="s">
        <v>174</v>
      </c>
      <c r="AB40" s="551" t="s">
        <v>178</v>
      </c>
      <c r="AC40" s="551" t="s">
        <v>179</v>
      </c>
      <c r="AD40" s="551" t="s">
        <v>180</v>
      </c>
      <c r="AE40" s="551" t="s">
        <v>192</v>
      </c>
      <c r="AF40" s="600" t="s">
        <v>193</v>
      </c>
      <c r="AG40" s="549" t="s">
        <v>183</v>
      </c>
      <c r="AH40" s="549" t="s">
        <v>184</v>
      </c>
      <c r="AI40" s="549" t="s">
        <v>185</v>
      </c>
      <c r="AJ40" s="601" t="s">
        <v>199</v>
      </c>
      <c r="AK40" s="552" t="s">
        <v>194</v>
      </c>
      <c r="AL40" s="549" t="s">
        <v>195</v>
      </c>
      <c r="AM40" s="549" t="s">
        <v>196</v>
      </c>
      <c r="AN40" s="550" t="s">
        <v>200</v>
      </c>
      <c r="AO40" s="549"/>
      <c r="AP40" s="549"/>
      <c r="AQ40" s="549"/>
      <c r="AR40" s="550"/>
      <c r="AS40" s="578"/>
      <c r="AT40" s="579"/>
      <c r="AU40" s="580"/>
      <c r="AV40" s="549"/>
      <c r="AW40" s="549"/>
      <c r="AX40" s="549"/>
      <c r="AY40" s="612"/>
      <c r="AZ40" s="549"/>
      <c r="BA40" s="553"/>
      <c r="BB40" s="553"/>
      <c r="BC40" s="550"/>
      <c r="BD40" s="549"/>
      <c r="BE40" s="549"/>
      <c r="BF40" s="549"/>
      <c r="BG40" s="550"/>
      <c r="BH40" s="549"/>
      <c r="BI40" s="549"/>
      <c r="BJ40" s="549"/>
      <c r="BK40" s="612"/>
      <c r="BL40" s="549"/>
      <c r="BM40" s="553"/>
      <c r="BN40" s="553"/>
      <c r="BO40" s="550"/>
      <c r="BP40" s="578"/>
      <c r="BQ40" s="579"/>
      <c r="BR40" s="549"/>
      <c r="BS40" s="549"/>
      <c r="BT40" s="549"/>
      <c r="BU40" s="612"/>
      <c r="BV40" s="549"/>
      <c r="BW40" s="553"/>
      <c r="BX40" s="553"/>
      <c r="BY40" s="550"/>
      <c r="BZ40" s="549"/>
      <c r="CA40" s="549"/>
      <c r="CB40" s="549"/>
      <c r="CC40" s="550"/>
      <c r="CD40" s="549"/>
      <c r="CE40" s="549"/>
      <c r="CF40" s="549"/>
      <c r="CG40" s="612"/>
      <c r="CH40" s="549"/>
      <c r="CI40" s="553"/>
      <c r="CJ40" s="553"/>
      <c r="CK40" s="550"/>
      <c r="CL40" s="578"/>
      <c r="CM40" s="579"/>
      <c r="CN40" s="580"/>
    </row>
    <row r="41" spans="1:92" s="555" customFormat="1" ht="280.5" customHeight="1">
      <c r="A41" s="554"/>
      <c r="B41" s="554"/>
      <c r="C41" s="670"/>
      <c r="D41" s="671"/>
      <c r="E41" s="671"/>
      <c r="F41" s="671"/>
      <c r="G41" s="671"/>
      <c r="H41" s="671"/>
      <c r="I41" s="671"/>
      <c r="J41" s="671"/>
      <c r="K41" s="672"/>
      <c r="L41" s="673"/>
      <c r="M41" s="673"/>
      <c r="N41" s="597" t="s">
        <v>154</v>
      </c>
      <c r="O41" s="596" t="s">
        <v>155</v>
      </c>
      <c r="P41" s="598" t="s">
        <v>156</v>
      </c>
      <c r="Q41" s="594" t="s">
        <v>159</v>
      </c>
      <c r="R41" s="594" t="s">
        <v>160</v>
      </c>
      <c r="S41" s="596" t="s">
        <v>165</v>
      </c>
      <c r="T41" s="595" t="s">
        <v>150</v>
      </c>
      <c r="U41" s="596" t="s">
        <v>25</v>
      </c>
      <c r="V41" s="596" t="s">
        <v>169</v>
      </c>
      <c r="W41" s="594" t="s">
        <v>170</v>
      </c>
      <c r="X41" s="594" t="s">
        <v>171</v>
      </c>
      <c r="Y41" s="596" t="s">
        <v>175</v>
      </c>
      <c r="Z41" s="596" t="s">
        <v>176</v>
      </c>
      <c r="AA41" s="596" t="s">
        <v>177</v>
      </c>
      <c r="AB41" s="599" t="s">
        <v>40</v>
      </c>
      <c r="AC41" s="596" t="s">
        <v>41</v>
      </c>
      <c r="AD41" s="596" t="s">
        <v>42</v>
      </c>
      <c r="AE41" s="599" t="s">
        <v>181</v>
      </c>
      <c r="AF41" s="569" t="s">
        <v>182</v>
      </c>
      <c r="AG41" s="570" t="s">
        <v>26</v>
      </c>
      <c r="AH41" s="570" t="s">
        <v>27</v>
      </c>
      <c r="AI41" s="571" t="s">
        <v>28</v>
      </c>
      <c r="AJ41" s="602" t="s">
        <v>198</v>
      </c>
      <c r="AK41" s="573" t="s">
        <v>29</v>
      </c>
      <c r="AL41" s="572" t="s">
        <v>30</v>
      </c>
      <c r="AM41" s="574" t="s">
        <v>31</v>
      </c>
      <c r="AN41" s="565" t="s">
        <v>197</v>
      </c>
      <c r="AO41" s="571"/>
      <c r="AP41" s="571"/>
      <c r="AQ41" s="571"/>
      <c r="AR41" s="565"/>
      <c r="AS41" s="566"/>
      <c r="AT41" s="567"/>
      <c r="AU41" s="548"/>
      <c r="AV41" s="564"/>
      <c r="AW41" s="564"/>
      <c r="AX41" s="613"/>
      <c r="AY41" s="575"/>
      <c r="AZ41" s="568"/>
      <c r="BA41" s="576"/>
      <c r="BB41" s="577"/>
      <c r="BC41" s="565"/>
      <c r="BD41" s="564"/>
      <c r="BE41" s="564"/>
      <c r="BF41" s="568"/>
      <c r="BG41" s="565"/>
      <c r="BH41" s="564"/>
      <c r="BI41" s="564"/>
      <c r="BJ41" s="613"/>
      <c r="BK41" s="575"/>
      <c r="BL41" s="568"/>
      <c r="BM41" s="576"/>
      <c r="BN41" s="577"/>
      <c r="BO41" s="565"/>
      <c r="BP41" s="566"/>
      <c r="BQ41" s="567"/>
      <c r="BR41" s="564"/>
      <c r="BS41" s="564"/>
      <c r="BT41" s="613"/>
      <c r="BU41" s="575"/>
      <c r="BV41" s="568"/>
      <c r="BW41" s="576"/>
      <c r="BX41" s="577"/>
      <c r="BY41" s="565"/>
      <c r="BZ41" s="564"/>
      <c r="CA41" s="564"/>
      <c r="CB41" s="568"/>
      <c r="CC41" s="565"/>
      <c r="CD41" s="564"/>
      <c r="CE41" s="564"/>
      <c r="CF41" s="613"/>
      <c r="CG41" s="575"/>
      <c r="CH41" s="568"/>
      <c r="CI41" s="576"/>
      <c r="CJ41" s="577"/>
      <c r="CK41" s="565"/>
      <c r="CL41" s="566"/>
      <c r="CM41" s="567"/>
      <c r="CN41" s="548"/>
    </row>
    <row r="42" spans="1:92" ht="21.75" customHeight="1"/>
  </sheetData>
  <sheetProtection selectLockedCells="1"/>
  <dataConsolidate/>
  <customSheetViews>
    <customSheetView guid="{14FC408D-8A30-4D60-A1D6-8B10AECA7E11}" scale="60" hiddenColumns="1" topLeftCell="K2">
      <selection activeCell="S15" sqref="S15"/>
      <pageMargins left="0" right="0" top="0" bottom="0" header="0" footer="0"/>
      <pageSetup paperSize="9" scale="63" orientation="portrait" horizontalDpi="4294967293" verticalDpi="4294967293" r:id="rId1"/>
      <headerFooter alignWithMargins="0"/>
    </customSheetView>
  </customSheetViews>
  <mergeCells count="35">
    <mergeCell ref="K1:M1"/>
    <mergeCell ref="AV4:BQ4"/>
    <mergeCell ref="C41:J41"/>
    <mergeCell ref="K41:M41"/>
    <mergeCell ref="C28:C37"/>
    <mergeCell ref="K39:M40"/>
    <mergeCell ref="C1:J1"/>
    <mergeCell ref="J2:J3"/>
    <mergeCell ref="C14:C27"/>
    <mergeCell ref="D14:D19"/>
    <mergeCell ref="C4:J4"/>
    <mergeCell ref="G2:G3"/>
    <mergeCell ref="H2:H3"/>
    <mergeCell ref="I2:I3"/>
    <mergeCell ref="C5:C13"/>
    <mergeCell ref="D5:D6"/>
    <mergeCell ref="D35:D37"/>
    <mergeCell ref="D32:D34"/>
    <mergeCell ref="D10:D13"/>
    <mergeCell ref="D20:D25"/>
    <mergeCell ref="D26:D27"/>
    <mergeCell ref="D30:D31"/>
    <mergeCell ref="BR4:CN4"/>
    <mergeCell ref="N3:CN3"/>
    <mergeCell ref="A17:A18"/>
    <mergeCell ref="F2:F3"/>
    <mergeCell ref="N4:AU4"/>
    <mergeCell ref="J17:J18"/>
    <mergeCell ref="I17:I18"/>
    <mergeCell ref="H17:H18"/>
    <mergeCell ref="G17:G18"/>
    <mergeCell ref="F17:F18"/>
    <mergeCell ref="E17:E18"/>
    <mergeCell ref="L4:M4"/>
    <mergeCell ref="D7:D9"/>
  </mergeCells>
  <conditionalFormatting sqref="Q26:R26">
    <cfRule type="cellIs" dxfId="80" priority="1251" operator="between">
      <formula>4</formula>
      <formula>5</formula>
    </cfRule>
    <cfRule type="cellIs" dxfId="79" priority="1252" operator="between">
      <formula>2.5</formula>
      <formula>3.9</formula>
    </cfRule>
  </conditionalFormatting>
  <conditionalFormatting sqref="AF17 AF36 AJ36 W6:X7 W32:X32 W29:X29 W35:X36">
    <cfRule type="cellIs" dxfId="78" priority="227" operator="equal">
      <formula>0</formula>
    </cfRule>
    <cfRule type="cellIs" dxfId="77" priority="893" operator="equal">
      <formula>0.5</formula>
    </cfRule>
  </conditionalFormatting>
  <conditionalFormatting sqref="AN10">
    <cfRule type="cellIs" dxfId="76" priority="1045" operator="between">
      <formula>2.5</formula>
      <formula>3</formula>
    </cfRule>
    <cfRule type="cellIs" dxfId="75" priority="1046" operator="between">
      <formula>1.5</formula>
      <formula>2.4</formula>
    </cfRule>
    <cfRule type="cellIs" dxfId="74" priority="1047" operator="lessThan">
      <formula>1.5</formula>
    </cfRule>
  </conditionalFormatting>
  <conditionalFormatting sqref="Q26:R26">
    <cfRule type="cellIs" dxfId="73" priority="1253" operator="lessThan">
      <formula>2.5</formula>
    </cfRule>
  </conditionalFormatting>
  <conditionalFormatting sqref="AN28">
    <cfRule type="cellIs" dxfId="72" priority="1891" operator="between">
      <formula>3.6</formula>
      <formula>7</formula>
    </cfRule>
    <cfRule type="cellIs" dxfId="71" priority="1892" operator="between">
      <formula>2.5</formula>
      <formula>3.5</formula>
    </cfRule>
    <cfRule type="cellIs" dxfId="70" priority="1893" operator="between">
      <formula>0</formula>
      <formula>2.4</formula>
    </cfRule>
  </conditionalFormatting>
  <conditionalFormatting sqref="N26:P26 Y26:AD26 AD36:AD37 AD5:AD6 AB5 AG26:AI26 AG28:AH28 AI30 AK28:AM28 AH6 AH11:AH12 AH36 AK10:AM10 AB6:AE6 AG17:AH17 AB17:AC17 Y10:AA10 AB28:AC28 AD32 N35:P37 V10 V32:V33 U7 V7:V8 U35:V36 U6:V6 V29 S35:S36 S29 S32:S33 S26 U26:V26 S8:T8 N12:P12">
    <cfRule type="notContainsText" dxfId="69" priority="1932" operator="notContains" text="x">
      <formula>ISERROR(SEARCH("x",N5))</formula>
    </cfRule>
  </conditionalFormatting>
  <conditionalFormatting sqref="AF8 AF28 AJ17 AF33 AF6 Q35:R37 Q11:R12 W33:X33">
    <cfRule type="cellIs" dxfId="68" priority="1229" operator="lessThan">
      <formula>0.5</formula>
    </cfRule>
  </conditionalFormatting>
  <conditionalFormatting sqref="AJ26 AF26">
    <cfRule type="cellIs" dxfId="67" priority="1901" operator="between">
      <formula>0</formula>
      <formula>2.4</formula>
    </cfRule>
    <cfRule type="cellIs" dxfId="66" priority="1902" operator="between">
      <formula>2</formula>
      <formula>2.6</formula>
    </cfRule>
    <cfRule type="cellIs" dxfId="65" priority="1903" operator="between">
      <formula>2.6</formula>
      <formula>5</formula>
    </cfRule>
  </conditionalFormatting>
  <conditionalFormatting sqref="AF8 AF6 AF28 AJ17 AF33 Q35:R37 Q11:R12 W33:X33">
    <cfRule type="cellIs" dxfId="64" priority="1198" operator="equal">
      <formula>1</formula>
    </cfRule>
    <cfRule type="cellIs" dxfId="63" priority="1199" operator="equal">
      <formula>0.5</formula>
    </cfRule>
  </conditionalFormatting>
  <conditionalFormatting sqref="W8:X8 AJ6">
    <cfRule type="cellIs" dxfId="62" priority="1017" operator="equal">
      <formula>2</formula>
    </cfRule>
    <cfRule type="cellIs" dxfId="61" priority="1018" operator="between">
      <formula>1</formula>
      <formula>2</formula>
    </cfRule>
    <cfRule type="cellIs" dxfId="60" priority="1019" operator="lessThan">
      <formula>1</formula>
    </cfRule>
  </conditionalFormatting>
  <conditionalFormatting sqref="W26:X26">
    <cfRule type="cellIs" dxfId="59" priority="203" operator="between">
      <formula>3</formula>
      <formula>4</formula>
    </cfRule>
    <cfRule type="cellIs" dxfId="58" priority="204" operator="between">
      <formula>2</formula>
      <formula>2.9</formula>
    </cfRule>
    <cfRule type="cellIs" dxfId="57" priority="205" operator="between">
      <formula>0</formula>
      <formula>1.9</formula>
    </cfRule>
  </conditionalFormatting>
  <conditionalFormatting sqref="AU7 AU9 AU26:AU27 AU29:AU31 CM26:CN27 CM9:CN9 CM7:CN7 CM29:CN31">
    <cfRule type="cellIs" dxfId="56" priority="401" operator="lessThan">
      <formula>2</formula>
    </cfRule>
  </conditionalFormatting>
  <conditionalFormatting sqref="AU7 AU9 AU26:AU27 AU29:AU31 CM26:CN27 CM9:CN9 CM7:CN7 CM29:CN31">
    <cfRule type="containsBlanks" dxfId="55" priority="398">
      <formula>LEN(TRIM(AU7))=0</formula>
    </cfRule>
  </conditionalFormatting>
  <conditionalFormatting sqref="AU7 AU9 AU26:AU27 AU29:AU31 CM26:CN27 CM9:CN9 CM7:CN7 CM29:CN31">
    <cfRule type="cellIs" dxfId="54" priority="399" operator="between">
      <formula>3</formula>
      <formula>4</formula>
    </cfRule>
  </conditionalFormatting>
  <conditionalFormatting sqref="AU7 AU9 AU26:AU27 AU29:AU31 CM26:CN27 CM9:CN9 CM7:CN7 CM29:CN31">
    <cfRule type="cellIs" dxfId="53" priority="400" operator="between">
      <formula>2</formula>
      <formula>"2.9"</formula>
    </cfRule>
  </conditionalFormatting>
  <conditionalFormatting sqref="BQ32:BQ37 BQ28 BQ5:BQ6 BQ10:BQ14 BQ17:BQ18 BQ23 AT32:AT37 AT28 AT10:AT14 AT5:AT6 AT17:AT18">
    <cfRule type="cellIs" dxfId="52" priority="927" operator="equal">
      <formula>2</formula>
    </cfRule>
    <cfRule type="cellIs" dxfId="51" priority="928" operator="equal">
      <formula>1</formula>
    </cfRule>
    <cfRule type="cellIs" dxfId="50" priority="929" operator="equal">
      <formula>0</formula>
    </cfRule>
    <cfRule type="containsBlanks" dxfId="49" priority="930">
      <formula>LEN(TRIM(AT5))=0</formula>
    </cfRule>
  </conditionalFormatting>
  <conditionalFormatting sqref="BQ7:BQ9 BQ26:BQ27 BQ29:BQ31 AT7:AT9 AT29:AT31 AT26:AT27">
    <cfRule type="cellIs" dxfId="48" priority="1631" operator="equal">
      <formula>2</formula>
    </cfRule>
    <cfRule type="cellIs" dxfId="47" priority="5932" operator="equal">
      <formula>1</formula>
    </cfRule>
    <cfRule type="cellIs" dxfId="46" priority="5933" operator="equal">
      <formula>0</formula>
    </cfRule>
    <cfRule type="containsBlanks" dxfId="45" priority="6247">
      <formula>LEN(TRIM(AT7))=0</formula>
    </cfRule>
  </conditionalFormatting>
  <conditionalFormatting sqref="N26:P26 Y26:AD26 AD36:AD37 AD5:AD6 AB5 AG26:AI26 AG28:AH28 AI30 AK28:AM28 AH6 AH11:AH12 AH36 AK10:AM10 AB6:AE6 AG17:AH17 AB17:AC17 Y10:AA10 AB28:AC28 AD32 N35:P37 V10 V32:V33 U7 V7:V8 U35:V36 U6:V6 V29 S35:S36 S29 S32:S33 S26 U26:V26 S8:T8 N12:P12">
    <cfRule type="containsText" dxfId="44" priority="1930" operator="containsText" text="1">
      <formula>NOT(ISERROR(SEARCH("1",N5)))</formula>
    </cfRule>
  </conditionalFormatting>
  <conditionalFormatting sqref="N26:P26 Y26:AD26 AD36:AD37 AD5:AD6 AB5 AG26:AI26 AG28:AH28 AI30 AK28:AM28 AH6 AH11:AH12 AH36 AK10:AM10 AB6:AE6 AG17:AH17 AB17:AC17 Y10:AA10 AB28:AC28 AD32 N35:P37 V10 V32:V33 U7 V7:V8 U35:V36 U6:V6 V29 S35:S36 S29 S32:S33 S26 U26:V26 S8:T8 N12:P12">
    <cfRule type="containsText" dxfId="43" priority="1931" operator="containsText" text="0">
      <formula>NOT(ISERROR(SEARCH("0",N5)))</formula>
    </cfRule>
  </conditionalFormatting>
  <conditionalFormatting sqref="AJ28">
    <cfRule type="cellIs" dxfId="42" priority="1073" operator="equal">
      <formula>1.5</formula>
    </cfRule>
    <cfRule type="cellIs" dxfId="41" priority="1074" operator="between">
      <formula>1</formula>
      <formula>1.4</formula>
    </cfRule>
    <cfRule type="cellIs" dxfId="40" priority="1075" operator="lessThan">
      <formula>1</formula>
    </cfRule>
  </conditionalFormatting>
  <conditionalFormatting sqref="CM32:CM37 CM28 CM5:CM6 CM10:CM14 CM17:CM18 CM23">
    <cfRule type="cellIs" dxfId="39" priority="5" operator="equal">
      <formula>2</formula>
    </cfRule>
    <cfRule type="cellIs" dxfId="38" priority="6" operator="equal">
      <formula>1</formula>
    </cfRule>
    <cfRule type="cellIs" dxfId="37" priority="7" operator="equal">
      <formula>0</formula>
    </cfRule>
    <cfRule type="containsBlanks" dxfId="36" priority="8">
      <formula>LEN(TRIM(CM5))=0</formula>
    </cfRule>
  </conditionalFormatting>
  <conditionalFormatting sqref="CM7:CM9 CM26:CM27 CM29:CM31">
    <cfRule type="cellIs" dxfId="35" priority="1" operator="equal">
      <formula>2</formula>
    </cfRule>
    <cfRule type="cellIs" dxfId="34" priority="2" operator="equal">
      <formula>1</formula>
    </cfRule>
    <cfRule type="cellIs" dxfId="33" priority="3" operator="equal">
      <formula>0</formula>
    </cfRule>
    <cfRule type="containsBlanks" dxfId="32" priority="4">
      <formula>LEN(TRIM(CM7))=0</formula>
    </cfRule>
  </conditionalFormatting>
  <dataValidations xWindow="636" yWindow="602" count="13">
    <dataValidation type="whole" allowBlank="1" showInputMessage="1" showErrorMessage="1" error="Erreur de valeur &quot;ANNULER&quot;" promptTitle="     1 ou 2" prompt=" &#10;" sqref="BP5:BP38 AS5:AS38 CL5:CL38">
      <formula1>1</formula1>
      <formula2>2</formula2>
    </dataValidation>
    <dataValidation type="whole" operator="lessThanOrEqual" allowBlank="1" showInputMessage="1" showErrorMessage="1" error="Erreur de valeur &quot;ANNULER&quot;" promptTitle="     0  ou  1" prompt=" &#10;" sqref="AD36:AD37 AD5:AD6 AH12 AG26:AI26 AC6 AB17:AC17 AG28:AH28 AK28:AM28 AI30 AG17:AH17 Y26:AD26 AH6 AH36 AK10:AM10 AD32 AB5:AB6 Y10:AA10 AB28:AC28 AE6 U6:U7 V10 S8:T8 U26:V26 O12:P12 S29 S26 S32:S33 S35:S36 N26:P26 N35:P37 V32:V33 V6:V8 U35:V36 V29">
      <formula1>1</formula1>
    </dataValidation>
    <dataValidation type="decimal" operator="lessThanOrEqual" allowBlank="1" showInputMessage="1" showErrorMessage="1" error="Erreur de valeur &quot;ANNULER&quot;" promptTitle="       /4" prompt=" &#10;" sqref="W26:X26">
      <formula1>4</formula1>
    </dataValidation>
    <dataValidation type="decimal" operator="lessThanOrEqual" allowBlank="1" showInputMessage="1" showErrorMessage="1" error="Erreur de valeur &quot;ANNULER&quot;" promptTitle="       /1" prompt=" &#10;" sqref="W33:X33 AF6 AF33 AJ17 AF8 AF28 R11:R12 Q35:R37 Q12">
      <formula1>1</formula1>
    </dataValidation>
    <dataValidation type="decimal" operator="lessThanOrEqual" allowBlank="1" showInputMessage="1" showErrorMessage="1" error="Erreur de valeur &quot;ANNULER&quot;" promptTitle="       /5" prompt=" &#10;" sqref="Q26:R26 AF26 AJ26">
      <formula1>5</formula1>
    </dataValidation>
    <dataValidation type="whole" errorStyle="information" operator="lessThanOrEqual" allowBlank="1" showInputMessage="1" showErrorMessage="1" error="Erreur de valeur &quot;ANNULER&quot;" promptTitle="     0  ou  1" prompt=" &#10;" sqref="AH11">
      <formula1>1</formula1>
    </dataValidation>
    <dataValidation type="decimal" operator="lessThanOrEqual" allowBlank="1" showInputMessage="1" showErrorMessage="1" promptTitle="       /2" prompt=" &#10;" sqref="AJ6 W8:X8">
      <formula1>2</formula1>
    </dataValidation>
    <dataValidation type="decimal" operator="lessThanOrEqual" allowBlank="1" showInputMessage="1" showErrorMessage="1" error="Erreur de valeur &quot;ANNULER&quot;" promptTitle="       /0,5" prompt=" &#10;" sqref="AJ36 AF36 AF17 W32:X32 W35:X36 W6:X7 W29:X29">
      <formula1>0.5</formula1>
    </dataValidation>
    <dataValidation type="decimal" operator="lessThanOrEqual" allowBlank="1" showInputMessage="1" showErrorMessage="1" error="Erreur de valeur &quot;ANNULER&quot;" promptTitle="       /3" prompt=" &#10;" sqref="AN10">
      <formula1>3</formula1>
    </dataValidation>
    <dataValidation type="decimal" operator="lessThanOrEqual" allowBlank="1" showInputMessage="1" showErrorMessage="1" error="Erreur de valeur &quot;ANNULER&quot;" promptTitle="       /7" prompt=" &#10;" sqref="AN28">
      <formula1>7</formula1>
    </dataValidation>
    <dataValidation type="decimal" operator="lessThanOrEqual" allowBlank="1" showInputMessage="1" showErrorMessage="1" error="Erreur de valeur &quot;ANNULER&quot;" promptTitle="       /1,5" prompt=" &#10;" sqref="AJ28">
      <formula1>1.5</formula1>
    </dataValidation>
    <dataValidation type="whole" operator="lessThanOrEqual" allowBlank="1" showInputMessage="1" showErrorMessage="1" error="Erreur de valeur &quot;ANNULER&quot;" promptTitle="     0  ou  1" prompt=" " sqref="N12">
      <formula1>1</formula1>
    </dataValidation>
    <dataValidation type="decimal" errorStyle="information" operator="lessThanOrEqual" allowBlank="1" showInputMessage="1" showErrorMessage="1" error="Erreur de valeur &quot;ANNULER&quot;" promptTitle="       /1" prompt=" &#10;" sqref="Q11">
      <formula1>1</formula1>
    </dataValidation>
  </dataValidations>
  <pageMargins left="0.19685039370078741" right="0.19685039370078741" top="0.19685039370078741" bottom="0" header="0" footer="0"/>
  <pageSetup paperSize="9" scale="64" orientation="portrait" horizontalDpi="4294967293" verticalDpi="4294967293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>
    <tabColor rgb="FF92D050"/>
  </sheetPr>
  <dimension ref="A1:AK61"/>
  <sheetViews>
    <sheetView view="pageBreakPreview" zoomScale="70" zoomScaleNormal="90" zoomScaleSheetLayoutView="70" workbookViewId="0">
      <selection sqref="A1:J4"/>
    </sheetView>
  </sheetViews>
  <sheetFormatPr baseColWidth="10" defaultRowHeight="12.75"/>
  <cols>
    <col min="1" max="1" width="7.5703125" style="1" customWidth="1"/>
    <col min="2" max="2" width="21.42578125" style="1" customWidth="1"/>
    <col min="3" max="3" width="8.85546875" style="1" customWidth="1"/>
    <col min="4" max="4" width="33.42578125" style="1" customWidth="1"/>
    <col min="5" max="5" width="18.5703125" style="1" customWidth="1"/>
    <col min="6" max="6" width="7.7109375" style="1" customWidth="1"/>
    <col min="7" max="7" width="6.42578125" style="1" customWidth="1"/>
    <col min="8" max="8" width="4.42578125" style="1" customWidth="1"/>
    <col min="9" max="9" width="5.7109375" style="1" customWidth="1"/>
    <col min="10" max="11" width="11.85546875" style="1" customWidth="1"/>
    <col min="12" max="12" width="11.7109375" style="1" customWidth="1"/>
    <col min="13" max="13" width="2.28515625" style="1" customWidth="1"/>
    <col min="14" max="14" width="6.140625" style="340" customWidth="1"/>
    <col min="15" max="16" width="6.140625" style="46" customWidth="1"/>
    <col min="17" max="17" width="7.7109375" style="46" customWidth="1"/>
    <col min="18" max="22" width="6.28515625" style="46" customWidth="1"/>
    <col min="23" max="23" width="2" style="46" customWidth="1"/>
    <col min="24" max="24" width="9.7109375" style="46" customWidth="1"/>
    <col min="25" max="29" width="6.28515625" style="46" customWidth="1"/>
    <col min="30" max="30" width="1.85546875" style="46" customWidth="1"/>
    <col min="31" max="31" width="9.5703125" style="46" customWidth="1"/>
    <col min="32" max="37" width="6.28515625" style="46" customWidth="1"/>
    <col min="38" max="16384" width="11.42578125" style="1"/>
  </cols>
  <sheetData>
    <row r="1" spans="1:37" ht="22.5" customHeight="1">
      <c r="A1" s="748" t="s">
        <v>206</v>
      </c>
      <c r="B1" s="749"/>
      <c r="C1" s="749"/>
      <c r="D1" s="749"/>
      <c r="E1" s="749"/>
      <c r="F1" s="749"/>
      <c r="G1" s="749"/>
      <c r="H1" s="749"/>
      <c r="I1" s="749"/>
      <c r="J1" s="749"/>
      <c r="K1" s="754"/>
      <c r="L1" s="755"/>
      <c r="M1" s="45"/>
      <c r="N1" s="87"/>
      <c r="O1" s="87"/>
    </row>
    <row r="2" spans="1:37" ht="33" customHeight="1">
      <c r="A2" s="750"/>
      <c r="B2" s="751"/>
      <c r="C2" s="751"/>
      <c r="D2" s="751"/>
      <c r="E2" s="751"/>
      <c r="F2" s="751"/>
      <c r="G2" s="751"/>
      <c r="H2" s="751"/>
      <c r="I2" s="751"/>
      <c r="J2" s="751"/>
      <c r="K2" s="756"/>
      <c r="L2" s="757"/>
      <c r="M2" s="45"/>
      <c r="N2" s="87"/>
      <c r="O2" s="758" t="s">
        <v>49</v>
      </c>
      <c r="P2" s="758"/>
      <c r="Q2" s="758"/>
      <c r="R2" s="758"/>
    </row>
    <row r="3" spans="1:37" ht="33" customHeight="1">
      <c r="A3" s="750"/>
      <c r="B3" s="751"/>
      <c r="C3" s="751"/>
      <c r="D3" s="751"/>
      <c r="E3" s="751"/>
      <c r="F3" s="751"/>
      <c r="G3" s="751"/>
      <c r="H3" s="751"/>
      <c r="I3" s="751"/>
      <c r="J3" s="751"/>
      <c r="K3" s="756"/>
      <c r="L3" s="757"/>
      <c r="M3" s="45"/>
      <c r="N3" s="87"/>
      <c r="O3" s="47" t="s">
        <v>50</v>
      </c>
      <c r="P3" s="47" t="s">
        <v>32</v>
      </c>
      <c r="Q3" s="47" t="s">
        <v>33</v>
      </c>
      <c r="R3" s="47" t="s">
        <v>51</v>
      </c>
    </row>
    <row r="4" spans="1:37" ht="33.75" customHeight="1">
      <c r="A4" s="752"/>
      <c r="B4" s="753"/>
      <c r="C4" s="753"/>
      <c r="D4" s="753"/>
      <c r="E4" s="753"/>
      <c r="F4" s="753"/>
      <c r="G4" s="753"/>
      <c r="H4" s="753"/>
      <c r="I4" s="753"/>
      <c r="J4" s="753"/>
      <c r="K4" s="756"/>
      <c r="L4" s="757"/>
      <c r="M4" s="45"/>
      <c r="N4" s="87"/>
      <c r="O4" s="48">
        <v>2.5</v>
      </c>
      <c r="P4" s="49">
        <v>7.5</v>
      </c>
      <c r="Q4" s="49">
        <v>12.5</v>
      </c>
      <c r="R4" s="49">
        <v>17.5</v>
      </c>
    </row>
    <row r="5" spans="1:37" ht="26.25" customHeight="1">
      <c r="A5" s="744" t="s">
        <v>148</v>
      </c>
      <c r="B5" s="745"/>
      <c r="C5" s="745"/>
      <c r="D5" s="759" t="str">
        <f>'Progression compétences BCP CAP'!K1</f>
        <v>NOM PRENOM</v>
      </c>
      <c r="E5" s="759"/>
      <c r="F5" s="759"/>
      <c r="G5" s="759"/>
      <c r="H5" s="759"/>
      <c r="I5" s="760"/>
      <c r="J5" s="763" t="s">
        <v>203</v>
      </c>
      <c r="K5" s="763"/>
      <c r="L5" s="763"/>
      <c r="M5" s="50"/>
      <c r="N5" s="51"/>
      <c r="O5" s="51"/>
    </row>
    <row r="6" spans="1:37" ht="26.25" customHeight="1">
      <c r="A6" s="746"/>
      <c r="B6" s="747"/>
      <c r="C6" s="747"/>
      <c r="D6" s="761"/>
      <c r="E6" s="761"/>
      <c r="F6" s="761"/>
      <c r="G6" s="761"/>
      <c r="H6" s="761"/>
      <c r="I6" s="762"/>
      <c r="J6" s="764" t="s">
        <v>147</v>
      </c>
      <c r="K6" s="765"/>
      <c r="L6" s="766"/>
      <c r="M6" s="50"/>
      <c r="N6" s="51"/>
      <c r="O6" s="51"/>
      <c r="Q6" s="767" t="s">
        <v>52</v>
      </c>
      <c r="R6" s="767"/>
      <c r="S6" s="767"/>
      <c r="T6" s="767"/>
      <c r="U6" s="767"/>
      <c r="V6" s="767"/>
      <c r="W6" s="767"/>
      <c r="X6" s="767"/>
      <c r="Y6" s="767"/>
      <c r="Z6" s="767"/>
      <c r="AA6" s="767"/>
      <c r="AB6" s="767"/>
      <c r="AC6" s="767"/>
      <c r="AD6" s="767"/>
      <c r="AE6" s="767"/>
      <c r="AF6" s="767"/>
      <c r="AG6" s="767"/>
      <c r="AH6" s="767"/>
      <c r="AI6" s="767"/>
      <c r="AJ6" s="767"/>
      <c r="AK6" s="592"/>
    </row>
    <row r="7" spans="1:37" ht="18" customHeight="1">
      <c r="A7" s="741"/>
      <c r="B7" s="742"/>
      <c r="C7" s="742"/>
      <c r="D7" s="742"/>
      <c r="E7" s="742"/>
      <c r="F7" s="742"/>
      <c r="G7" s="742"/>
      <c r="H7" s="742"/>
      <c r="I7" s="742"/>
      <c r="J7" s="743" t="s">
        <v>53</v>
      </c>
      <c r="K7" s="743" t="s">
        <v>54</v>
      </c>
      <c r="L7" s="743" t="s">
        <v>55</v>
      </c>
      <c r="Q7" s="737" t="s">
        <v>56</v>
      </c>
      <c r="R7" s="737" t="s">
        <v>57</v>
      </c>
      <c r="S7" s="737" t="s">
        <v>58</v>
      </c>
      <c r="T7" s="737" t="s">
        <v>59</v>
      </c>
      <c r="U7" s="737" t="s">
        <v>60</v>
      </c>
      <c r="V7" s="737" t="s">
        <v>61</v>
      </c>
      <c r="W7" s="591"/>
      <c r="X7" s="737" t="s">
        <v>56</v>
      </c>
      <c r="Y7" s="737" t="s">
        <v>57</v>
      </c>
      <c r="Z7" s="737" t="s">
        <v>58</v>
      </c>
      <c r="AA7" s="737" t="s">
        <v>59</v>
      </c>
      <c r="AB7" s="737" t="s">
        <v>60</v>
      </c>
      <c r="AC7" s="737" t="s">
        <v>61</v>
      </c>
      <c r="AD7" s="591"/>
      <c r="AE7" s="737" t="s">
        <v>56</v>
      </c>
      <c r="AF7" s="737" t="s">
        <v>57</v>
      </c>
      <c r="AG7" s="737" t="s">
        <v>58</v>
      </c>
      <c r="AH7" s="737" t="s">
        <v>59</v>
      </c>
      <c r="AI7" s="737" t="s">
        <v>60</v>
      </c>
      <c r="AJ7" s="737" t="s">
        <v>61</v>
      </c>
      <c r="AK7" s="591"/>
    </row>
    <row r="8" spans="1:37" ht="13.5" customHeight="1">
      <c r="A8" s="738"/>
      <c r="B8" s="739"/>
      <c r="C8" s="739"/>
      <c r="D8" s="739"/>
      <c r="E8" s="740"/>
      <c r="F8" s="740"/>
      <c r="G8" s="740"/>
      <c r="H8" s="740"/>
      <c r="I8" s="740"/>
      <c r="J8" s="743"/>
      <c r="K8" s="743"/>
      <c r="L8" s="743"/>
      <c r="Q8" s="737"/>
      <c r="R8" s="737"/>
      <c r="S8" s="737"/>
      <c r="T8" s="737"/>
      <c r="U8" s="737"/>
      <c r="V8" s="737"/>
      <c r="W8" s="591"/>
      <c r="X8" s="737"/>
      <c r="Y8" s="737"/>
      <c r="Z8" s="737"/>
      <c r="AA8" s="737"/>
      <c r="AB8" s="737"/>
      <c r="AC8" s="737"/>
      <c r="AD8" s="591"/>
      <c r="AE8" s="737"/>
      <c r="AF8" s="737"/>
      <c r="AG8" s="737"/>
      <c r="AH8" s="737"/>
      <c r="AI8" s="737"/>
      <c r="AJ8" s="737"/>
      <c r="AK8" s="591"/>
    </row>
    <row r="9" spans="1:37" ht="24.95" customHeight="1">
      <c r="A9" s="698" t="s">
        <v>138</v>
      </c>
      <c r="B9" s="699"/>
      <c r="C9" s="699"/>
      <c r="D9" s="699"/>
      <c r="E9" s="699"/>
      <c r="F9" s="700"/>
      <c r="G9" s="735" t="s">
        <v>62</v>
      </c>
      <c r="H9" s="736"/>
      <c r="I9" s="252">
        <v>6</v>
      </c>
      <c r="J9" s="90" t="str">
        <f>IF(Q9="NE","NE",IF(Q9&gt;9.9,IF(Q9&gt;14.9,"+ +","+"),IF(Q9&lt;10,IF(Q9&lt;5,"- -","-"))))</f>
        <v>NE</v>
      </c>
      <c r="K9" s="90" t="str">
        <f>IF(X9="NE","NE",IF(X9&gt;9.9,IF(X9&gt;14.9,"+ +","+"),IF(X9&lt;10,IF(X9&lt;5,"- -","-"))))</f>
        <v>NE</v>
      </c>
      <c r="L9" s="90" t="str">
        <f>IF(AE9="NE","NE",IF(AE9&gt;9.9,IF(AE9&gt;14.9,"+ +","+"),IF(AE9&lt;10,IF(AE9&lt;5,"- -","-"))))</f>
        <v>NE</v>
      </c>
      <c r="Q9" s="52" t="str">
        <f>IF(SUM(R10:R25)=0,"NE",SUM(S10:S25)/SUM(T10:T25))</f>
        <v>NE</v>
      </c>
      <c r="R9" s="53"/>
      <c r="S9" s="52"/>
      <c r="T9" s="53"/>
      <c r="U9" s="53">
        <f>IF(J9="NE",0,Q9)</f>
        <v>0</v>
      </c>
      <c r="V9" s="53">
        <f>IF(J9="NE",0,I9)</f>
        <v>0</v>
      </c>
      <c r="W9" s="53"/>
      <c r="X9" s="53" t="str">
        <f>IF(SUM(Y10:Y25)=0,"NE",SUM(Z10:Z25)/SUM(AA10:AA25))</f>
        <v>NE</v>
      </c>
      <c r="Y9" s="53"/>
      <c r="Z9" s="53"/>
      <c r="AA9" s="53"/>
      <c r="AB9" s="53">
        <f>IF(K9="NE",0,X9)</f>
        <v>0</v>
      </c>
      <c r="AC9" s="53">
        <f>IF(K9="NE",0,I9)</f>
        <v>0</v>
      </c>
      <c r="AD9" s="53"/>
      <c r="AE9" s="53" t="str">
        <f>IF(SUM(AF10:AF25)=0,"NE",SUM(AG10:AG25)/SUM(AH10:AH25))</f>
        <v>NE</v>
      </c>
      <c r="AF9" s="53"/>
      <c r="AG9" s="53"/>
      <c r="AH9" s="53"/>
      <c r="AI9" s="53">
        <f>IF(L9="NE",0,AE9)</f>
        <v>0</v>
      </c>
      <c r="AJ9" s="53">
        <f>IF(L9="NE",0,I9)</f>
        <v>0</v>
      </c>
      <c r="AK9" s="53"/>
    </row>
    <row r="10" spans="1:37" ht="24.95" customHeight="1">
      <c r="A10" s="584" t="s">
        <v>1</v>
      </c>
      <c r="B10" s="701" t="s">
        <v>75</v>
      </c>
      <c r="C10" s="702"/>
      <c r="D10" s="702"/>
      <c r="E10" s="702"/>
      <c r="F10" s="702"/>
      <c r="G10" s="702"/>
      <c r="H10" s="255" t="s">
        <v>63</v>
      </c>
      <c r="I10" s="256">
        <v>1</v>
      </c>
      <c r="J10" s="635"/>
      <c r="K10" s="635"/>
      <c r="L10" s="635"/>
      <c r="Q10" s="54" t="str">
        <f>IF(J10="- -",I10*$O$4,IF(J10="-",I10*$P$4,IF(J10="+",I10*$Q$4,IF(J10="+ +",I10*$R$4,"NE"))))</f>
        <v>NE</v>
      </c>
      <c r="R10" s="55">
        <f t="shared" ref="R10:R12" si="0">IF(Q10="NE",0,1)</f>
        <v>0</v>
      </c>
      <c r="S10" s="55">
        <f t="shared" ref="S10:S25" si="1">IF(AND(Q10,R10)=FALSE,R10,Q10)</f>
        <v>0</v>
      </c>
      <c r="T10" s="54">
        <f>I10*R10</f>
        <v>0</v>
      </c>
      <c r="U10" s="54"/>
      <c r="V10" s="54"/>
      <c r="W10" s="54"/>
      <c r="X10" s="54" t="str">
        <f>IF(K10="- -",I10*$O$4,IF(K10="-",I10*$P$4,IF(K10="+",I10*$Q$4,IF(K10="+ +",I10*$R$4,"NE"))))</f>
        <v>NE</v>
      </c>
      <c r="Y10" s="55">
        <f t="shared" ref="Y10:Y25" si="2">IF(X10="NE",0,1)</f>
        <v>0</v>
      </c>
      <c r="Z10" s="55">
        <f t="shared" ref="Z10:Z25" si="3">IF(AND(X10,Y10)=FALSE,Y10,X10)</f>
        <v>0</v>
      </c>
      <c r="AA10" s="54">
        <f>I10*Y10</f>
        <v>0</v>
      </c>
      <c r="AB10" s="54"/>
      <c r="AC10" s="54"/>
      <c r="AD10" s="54"/>
      <c r="AE10" s="54" t="str">
        <f>IF(L10="- -",I10*$O$4,IF(L10="-",I10*$P$4,IF(L10="+",I10*$Q$4,IF(L10="+ +",I10*$R$4,"NE"))))</f>
        <v>NE</v>
      </c>
      <c r="AF10" s="55">
        <f t="shared" ref="AF10:AF25" si="4">IF(AE10="NE",0,1)</f>
        <v>0</v>
      </c>
      <c r="AG10" s="55">
        <f t="shared" ref="AG10:AG25" si="5">IF(AND(AE10,AF10)=FALSE,AF10,AE10)</f>
        <v>0</v>
      </c>
      <c r="AH10" s="54">
        <f>I10*AF10</f>
        <v>0</v>
      </c>
      <c r="AI10" s="54"/>
      <c r="AJ10" s="54"/>
      <c r="AK10" s="54"/>
    </row>
    <row r="11" spans="1:37" ht="24.95" customHeight="1">
      <c r="A11" s="257" t="s">
        <v>2</v>
      </c>
      <c r="B11" s="703" t="s">
        <v>114</v>
      </c>
      <c r="C11" s="704"/>
      <c r="D11" s="704"/>
      <c r="E11" s="704"/>
      <c r="F11" s="260"/>
      <c r="G11" s="260"/>
      <c r="H11" s="259" t="s">
        <v>63</v>
      </c>
      <c r="I11" s="260">
        <v>1</v>
      </c>
      <c r="J11" s="635"/>
      <c r="K11" s="635"/>
      <c r="L11" s="635"/>
      <c r="Q11" s="54" t="str">
        <f>IF(J11="- -",I11*$O$4,IF(J11="-",I11*$P$4,IF(J11="+",I11*$Q$4,IF(J11="+ +",I11*$R$4,"NE"))))</f>
        <v>NE</v>
      </c>
      <c r="R11" s="55">
        <f t="shared" si="0"/>
        <v>0</v>
      </c>
      <c r="S11" s="55">
        <f t="shared" si="1"/>
        <v>0</v>
      </c>
      <c r="T11" s="54">
        <f>I11*R11</f>
        <v>0</v>
      </c>
      <c r="U11" s="54"/>
      <c r="V11" s="54"/>
      <c r="W11" s="54"/>
      <c r="X11" s="54" t="str">
        <f>IF(K11="- -",I11*$O$4,IF(K11="-",I11*$P$4,IF(K11="+",I11*$Q$4,IF(K11="+ +",I11*$R$4,"NE"))))</f>
        <v>NE</v>
      </c>
      <c r="Y11" s="55">
        <f t="shared" si="2"/>
        <v>0</v>
      </c>
      <c r="Z11" s="55">
        <f t="shared" si="3"/>
        <v>0</v>
      </c>
      <c r="AA11" s="54">
        <f>I11*Y11</f>
        <v>0</v>
      </c>
      <c r="AB11" s="54"/>
      <c r="AC11" s="54"/>
      <c r="AD11" s="54"/>
      <c r="AE11" s="54" t="str">
        <f>IF(L11="- -",I11*$O$4,IF(L11="-",I11*$P$4,IF(L11="+",I11*$Q$4,IF(L11="+ +",I11*$R$4,"NE"))))</f>
        <v>NE</v>
      </c>
      <c r="AF11" s="55">
        <f t="shared" si="4"/>
        <v>0</v>
      </c>
      <c r="AG11" s="55">
        <f t="shared" si="5"/>
        <v>0</v>
      </c>
      <c r="AH11" s="54">
        <f>I11*AF11</f>
        <v>0</v>
      </c>
      <c r="AI11" s="54"/>
      <c r="AJ11" s="54"/>
      <c r="AK11" s="54"/>
    </row>
    <row r="12" spans="1:37" ht="24.95" customHeight="1">
      <c r="A12" s="584" t="s">
        <v>6</v>
      </c>
      <c r="B12" s="701" t="s">
        <v>81</v>
      </c>
      <c r="C12" s="702"/>
      <c r="D12" s="702"/>
      <c r="E12" s="702"/>
      <c r="F12" s="702"/>
      <c r="G12" s="702"/>
      <c r="H12" s="255" t="s">
        <v>63</v>
      </c>
      <c r="I12" s="256">
        <v>1</v>
      </c>
      <c r="J12" s="635"/>
      <c r="K12" s="635"/>
      <c r="L12" s="635"/>
      <c r="Q12" s="54" t="str">
        <f>IF(J12="- -",I12*$O$4,IF(J12="-",I12*$P$4,IF(J12="+",I12*$Q$4,IF(J12="+ +",I12*$R$4,"NE"))))</f>
        <v>NE</v>
      </c>
      <c r="R12" s="55">
        <f t="shared" si="0"/>
        <v>0</v>
      </c>
      <c r="S12" s="55">
        <f t="shared" si="1"/>
        <v>0</v>
      </c>
      <c r="T12" s="54">
        <f>I12*R12</f>
        <v>0</v>
      </c>
      <c r="U12" s="54"/>
      <c r="V12" s="54"/>
      <c r="W12" s="54"/>
      <c r="X12" s="54" t="str">
        <f>IF(K12="- -",I12*$O$4,IF(K12="-",I12*$P$4,IF(K12="+",I12*$Q$4,IF(K12="+ +",I12*$R$4,"NE"))))</f>
        <v>NE</v>
      </c>
      <c r="Y12" s="55">
        <f t="shared" si="2"/>
        <v>0</v>
      </c>
      <c r="Z12" s="55">
        <f t="shared" si="3"/>
        <v>0</v>
      </c>
      <c r="AA12" s="54">
        <f>I12*Y12</f>
        <v>0</v>
      </c>
      <c r="AB12" s="54"/>
      <c r="AC12" s="54"/>
      <c r="AD12" s="54"/>
      <c r="AE12" s="54" t="str">
        <f>IF(L12="- -",I12*$O$4,IF(L12="-",I12*$P$4,IF(L12="+",I12*$Q$4,IF(L12="+ +",I12*$R$4,"NE"))))</f>
        <v>NE</v>
      </c>
      <c r="AF12" s="55">
        <f t="shared" si="4"/>
        <v>0</v>
      </c>
      <c r="AG12" s="55">
        <f t="shared" si="5"/>
        <v>0</v>
      </c>
      <c r="AH12" s="54">
        <f>I12*AF12</f>
        <v>0</v>
      </c>
      <c r="AI12" s="54"/>
      <c r="AJ12" s="54"/>
      <c r="AK12" s="54"/>
    </row>
    <row r="13" spans="1:37" ht="24.95" customHeight="1">
      <c r="A13" s="262" t="s">
        <v>15</v>
      </c>
      <c r="B13" s="703" t="s">
        <v>82</v>
      </c>
      <c r="C13" s="704"/>
      <c r="D13" s="704"/>
      <c r="E13" s="704"/>
      <c r="F13" s="704"/>
      <c r="G13" s="704"/>
      <c r="H13" s="259" t="s">
        <v>63</v>
      </c>
      <c r="I13" s="260">
        <v>1</v>
      </c>
      <c r="J13" s="635"/>
      <c r="K13" s="635"/>
      <c r="L13" s="635"/>
      <c r="Q13" s="54" t="str">
        <f t="shared" ref="Q13" si="6">IF(J13="- -",I13*$O$4,IF(J13="-",I13*$P$4,IF(J13="+",I13*$Q$4,IF(J13="+ +",I13*$R$4,"NE"))))</f>
        <v>NE</v>
      </c>
      <c r="R13" s="55">
        <f>IF(Q13="NE",0,1)</f>
        <v>0</v>
      </c>
      <c r="S13" s="55">
        <f t="shared" si="1"/>
        <v>0</v>
      </c>
      <c r="T13" s="54">
        <f t="shared" ref="T13:T25" si="7">I13*R13</f>
        <v>0</v>
      </c>
      <c r="U13" s="54"/>
      <c r="V13" s="54"/>
      <c r="W13" s="54"/>
      <c r="X13" s="54" t="str">
        <f t="shared" ref="X13:X25" si="8">IF(K13="- -",I13*$O$4,IF(K13="-",I13*$P$4,IF(K13="+",I13*$Q$4,IF(K13="+ +",I13*$R$4,"NE"))))</f>
        <v>NE</v>
      </c>
      <c r="Y13" s="55">
        <f t="shared" si="2"/>
        <v>0</v>
      </c>
      <c r="Z13" s="55">
        <f t="shared" si="3"/>
        <v>0</v>
      </c>
      <c r="AA13" s="54">
        <f t="shared" ref="AA13:AA25" si="9">I13*Y13</f>
        <v>0</v>
      </c>
      <c r="AB13" s="54"/>
      <c r="AC13" s="54"/>
      <c r="AD13" s="54"/>
      <c r="AE13" s="54" t="str">
        <f t="shared" ref="AE13:AE25" si="10">IF(L13="- -",I13*$O$4,IF(L13="-",I13*$P$4,IF(L13="+",I13*$Q$4,IF(L13="+ +",I13*$R$4,"NE"))))</f>
        <v>NE</v>
      </c>
      <c r="AF13" s="55">
        <f t="shared" si="4"/>
        <v>0</v>
      </c>
      <c r="AG13" s="55">
        <f t="shared" si="5"/>
        <v>0</v>
      </c>
      <c r="AH13" s="54">
        <f t="shared" ref="AH13:AH25" si="11">I13*AF13</f>
        <v>0</v>
      </c>
      <c r="AI13" s="54"/>
      <c r="AJ13" s="54"/>
      <c r="AK13" s="54"/>
    </row>
    <row r="14" spans="1:37" ht="24.95" customHeight="1">
      <c r="A14" s="263" t="s">
        <v>7</v>
      </c>
      <c r="B14" s="701" t="s">
        <v>116</v>
      </c>
      <c r="C14" s="702"/>
      <c r="D14" s="702"/>
      <c r="E14" s="702"/>
      <c r="F14" s="702"/>
      <c r="G14" s="702"/>
      <c r="H14" s="255" t="s">
        <v>63</v>
      </c>
      <c r="I14" s="256">
        <v>1</v>
      </c>
      <c r="J14" s="635"/>
      <c r="K14" s="635"/>
      <c r="L14" s="635"/>
      <c r="Q14" s="54" t="str">
        <f>IF(J14="- -",I14*$O$4,IF(J14="-",I14*$P$4,IF(J14="+",I14*$Q$4,IF(J14="+ +",I14*$R$4,"NE"))))</f>
        <v>NE</v>
      </c>
      <c r="R14" s="55">
        <f>IF(Q14="NE",0,1)</f>
        <v>0</v>
      </c>
      <c r="S14" s="55">
        <f t="shared" si="1"/>
        <v>0</v>
      </c>
      <c r="T14" s="54">
        <f t="shared" si="7"/>
        <v>0</v>
      </c>
      <c r="U14" s="54"/>
      <c r="V14" s="54"/>
      <c r="W14" s="54"/>
      <c r="X14" s="54" t="str">
        <f t="shared" si="8"/>
        <v>NE</v>
      </c>
      <c r="Y14" s="55">
        <f t="shared" si="2"/>
        <v>0</v>
      </c>
      <c r="Z14" s="55">
        <f t="shared" si="3"/>
        <v>0</v>
      </c>
      <c r="AA14" s="54">
        <f t="shared" si="9"/>
        <v>0</v>
      </c>
      <c r="AB14" s="54"/>
      <c r="AC14" s="54"/>
      <c r="AD14" s="54"/>
      <c r="AE14" s="54" t="str">
        <f t="shared" si="10"/>
        <v>NE</v>
      </c>
      <c r="AF14" s="55">
        <f t="shared" si="4"/>
        <v>0</v>
      </c>
      <c r="AG14" s="55">
        <f t="shared" si="5"/>
        <v>0</v>
      </c>
      <c r="AH14" s="54">
        <f t="shared" si="11"/>
        <v>0</v>
      </c>
      <c r="AI14" s="54"/>
      <c r="AJ14" s="54"/>
      <c r="AK14" s="54"/>
    </row>
    <row r="15" spans="1:37" ht="24.95" customHeight="1">
      <c r="A15" s="257" t="s">
        <v>16</v>
      </c>
      <c r="B15" s="703" t="s">
        <v>83</v>
      </c>
      <c r="C15" s="704"/>
      <c r="D15" s="704"/>
      <c r="E15" s="704"/>
      <c r="F15" s="704"/>
      <c r="G15" s="704"/>
      <c r="H15" s="259" t="s">
        <v>63</v>
      </c>
      <c r="I15" s="260">
        <v>1</v>
      </c>
      <c r="J15" s="635"/>
      <c r="K15" s="635"/>
      <c r="L15" s="635"/>
      <c r="Q15" s="54" t="str">
        <f>IF(J15="- -",I15*$O$4,IF(J15="-",I15*$P$4,IF(J15="+",I15*$Q$4,IF(J15="+ +",I15*$R$4,"NE"))))</f>
        <v>NE</v>
      </c>
      <c r="R15" s="55">
        <f>IF(Q15="NE",0,1)</f>
        <v>0</v>
      </c>
      <c r="S15" s="55">
        <f t="shared" si="1"/>
        <v>0</v>
      </c>
      <c r="T15" s="54">
        <f t="shared" si="7"/>
        <v>0</v>
      </c>
      <c r="U15" s="54"/>
      <c r="V15" s="54"/>
      <c r="W15" s="54"/>
      <c r="X15" s="54" t="str">
        <f t="shared" si="8"/>
        <v>NE</v>
      </c>
      <c r="Y15" s="55">
        <f t="shared" si="2"/>
        <v>0</v>
      </c>
      <c r="Z15" s="55">
        <f t="shared" si="3"/>
        <v>0</v>
      </c>
      <c r="AA15" s="54">
        <f t="shared" si="9"/>
        <v>0</v>
      </c>
      <c r="AB15" s="54"/>
      <c r="AC15" s="54"/>
      <c r="AD15" s="54"/>
      <c r="AE15" s="54" t="str">
        <f t="shared" si="10"/>
        <v>NE</v>
      </c>
      <c r="AF15" s="55">
        <f t="shared" si="4"/>
        <v>0</v>
      </c>
      <c r="AG15" s="55">
        <f t="shared" si="5"/>
        <v>0</v>
      </c>
      <c r="AH15" s="54">
        <f t="shared" si="11"/>
        <v>0</v>
      </c>
      <c r="AI15" s="54"/>
      <c r="AJ15" s="54"/>
      <c r="AK15" s="54"/>
    </row>
    <row r="16" spans="1:37" ht="24.95" customHeight="1">
      <c r="A16" s="584" t="s">
        <v>8</v>
      </c>
      <c r="B16" s="701" t="s">
        <v>85</v>
      </c>
      <c r="C16" s="702"/>
      <c r="D16" s="702"/>
      <c r="E16" s="702"/>
      <c r="F16" s="702"/>
      <c r="G16" s="702"/>
      <c r="H16" s="255" t="s">
        <v>63</v>
      </c>
      <c r="I16" s="256">
        <v>1</v>
      </c>
      <c r="J16" s="635"/>
      <c r="K16" s="635"/>
      <c r="L16" s="635"/>
      <c r="Q16" s="54" t="str">
        <f t="shared" ref="Q16:Q25" si="12">IF(J16="- -",I16*$O$4,IF(J16="-",I16*$P$4,IF(J16="+",I16*$Q$4,IF(J16="+ +",I16*$R$4,"NE"))))</f>
        <v>NE</v>
      </c>
      <c r="R16" s="55">
        <f t="shared" ref="R16:R25" si="13">IF(Q16="NE",0,1)</f>
        <v>0</v>
      </c>
      <c r="S16" s="55">
        <f t="shared" si="1"/>
        <v>0</v>
      </c>
      <c r="T16" s="54">
        <f t="shared" si="7"/>
        <v>0</v>
      </c>
      <c r="U16" s="54"/>
      <c r="V16" s="54"/>
      <c r="W16" s="54"/>
      <c r="X16" s="54" t="str">
        <f t="shared" si="8"/>
        <v>NE</v>
      </c>
      <c r="Y16" s="55">
        <f t="shared" si="2"/>
        <v>0</v>
      </c>
      <c r="Z16" s="55">
        <f t="shared" si="3"/>
        <v>0</v>
      </c>
      <c r="AA16" s="54">
        <f t="shared" si="9"/>
        <v>0</v>
      </c>
      <c r="AB16" s="54"/>
      <c r="AC16" s="54"/>
      <c r="AD16" s="54"/>
      <c r="AE16" s="54" t="str">
        <f t="shared" si="10"/>
        <v>NE</v>
      </c>
      <c r="AF16" s="55">
        <f t="shared" si="4"/>
        <v>0</v>
      </c>
      <c r="AG16" s="55">
        <f t="shared" si="5"/>
        <v>0</v>
      </c>
      <c r="AH16" s="54">
        <f t="shared" si="11"/>
        <v>0</v>
      </c>
      <c r="AI16" s="54"/>
      <c r="AJ16" s="54"/>
      <c r="AK16" s="54"/>
    </row>
    <row r="17" spans="1:37" ht="24.95" customHeight="1">
      <c r="A17" s="262" t="s">
        <v>9</v>
      </c>
      <c r="B17" s="703" t="s">
        <v>119</v>
      </c>
      <c r="C17" s="704"/>
      <c r="D17" s="704"/>
      <c r="E17" s="704"/>
      <c r="F17" s="704"/>
      <c r="G17" s="704"/>
      <c r="H17" s="259" t="s">
        <v>63</v>
      </c>
      <c r="I17" s="260">
        <v>1</v>
      </c>
      <c r="J17" s="635"/>
      <c r="K17" s="635"/>
      <c r="L17" s="635"/>
      <c r="Q17" s="54" t="str">
        <f t="shared" si="12"/>
        <v>NE</v>
      </c>
      <c r="R17" s="55">
        <f t="shared" si="13"/>
        <v>0</v>
      </c>
      <c r="S17" s="55">
        <f t="shared" si="1"/>
        <v>0</v>
      </c>
      <c r="T17" s="54">
        <f t="shared" si="7"/>
        <v>0</v>
      </c>
      <c r="U17" s="54"/>
      <c r="V17" s="54"/>
      <c r="W17" s="54"/>
      <c r="X17" s="54" t="str">
        <f t="shared" si="8"/>
        <v>NE</v>
      </c>
      <c r="Y17" s="55">
        <f t="shared" si="2"/>
        <v>0</v>
      </c>
      <c r="Z17" s="55">
        <f t="shared" si="3"/>
        <v>0</v>
      </c>
      <c r="AA17" s="54">
        <f t="shared" si="9"/>
        <v>0</v>
      </c>
      <c r="AB17" s="54"/>
      <c r="AC17" s="54"/>
      <c r="AD17" s="54"/>
      <c r="AE17" s="54" t="str">
        <f t="shared" si="10"/>
        <v>NE</v>
      </c>
      <c r="AF17" s="55">
        <f t="shared" si="4"/>
        <v>0</v>
      </c>
      <c r="AG17" s="55">
        <f t="shared" si="5"/>
        <v>0</v>
      </c>
      <c r="AH17" s="54">
        <f t="shared" si="11"/>
        <v>0</v>
      </c>
      <c r="AI17" s="54"/>
      <c r="AJ17" s="54"/>
      <c r="AK17" s="54"/>
    </row>
    <row r="18" spans="1:37" ht="24.95" customHeight="1">
      <c r="A18" s="365" t="s">
        <v>10</v>
      </c>
      <c r="B18" s="701" t="s">
        <v>88</v>
      </c>
      <c r="C18" s="702"/>
      <c r="D18" s="702"/>
      <c r="E18" s="702"/>
      <c r="F18" s="702"/>
      <c r="G18" s="702"/>
      <c r="H18" s="255" t="s">
        <v>63</v>
      </c>
      <c r="I18" s="256">
        <v>1</v>
      </c>
      <c r="J18" s="635"/>
      <c r="K18" s="635"/>
      <c r="L18" s="635"/>
      <c r="Q18" s="54" t="str">
        <f t="shared" si="12"/>
        <v>NE</v>
      </c>
      <c r="R18" s="55">
        <f t="shared" si="13"/>
        <v>0</v>
      </c>
      <c r="S18" s="55">
        <f t="shared" si="1"/>
        <v>0</v>
      </c>
      <c r="T18" s="54">
        <f t="shared" si="7"/>
        <v>0</v>
      </c>
      <c r="U18" s="54"/>
      <c r="V18" s="54"/>
      <c r="W18" s="54"/>
      <c r="X18" s="54" t="str">
        <f t="shared" si="8"/>
        <v>NE</v>
      </c>
      <c r="Y18" s="55">
        <f t="shared" si="2"/>
        <v>0</v>
      </c>
      <c r="Z18" s="55">
        <f t="shared" si="3"/>
        <v>0</v>
      </c>
      <c r="AA18" s="54">
        <f t="shared" si="9"/>
        <v>0</v>
      </c>
      <c r="AB18" s="54"/>
      <c r="AC18" s="54"/>
      <c r="AD18" s="54"/>
      <c r="AE18" s="54" t="str">
        <f t="shared" si="10"/>
        <v>NE</v>
      </c>
      <c r="AF18" s="55">
        <f t="shared" si="4"/>
        <v>0</v>
      </c>
      <c r="AG18" s="55">
        <f t="shared" si="5"/>
        <v>0</v>
      </c>
      <c r="AH18" s="54">
        <f t="shared" si="11"/>
        <v>0</v>
      </c>
      <c r="AI18" s="54"/>
      <c r="AJ18" s="54"/>
      <c r="AK18" s="54"/>
    </row>
    <row r="19" spans="1:37" s="339" customFormat="1" ht="24.95" customHeight="1">
      <c r="A19" s="257" t="s">
        <v>20</v>
      </c>
      <c r="B19" s="703" t="s">
        <v>104</v>
      </c>
      <c r="C19" s="704"/>
      <c r="D19" s="704"/>
      <c r="E19" s="704"/>
      <c r="F19" s="704"/>
      <c r="G19" s="704"/>
      <c r="H19" s="259" t="s">
        <v>63</v>
      </c>
      <c r="I19" s="260">
        <v>1</v>
      </c>
      <c r="J19" s="635"/>
      <c r="K19" s="635"/>
      <c r="L19" s="635"/>
      <c r="M19" s="56"/>
      <c r="N19" s="56"/>
      <c r="O19" s="132"/>
      <c r="P19" s="57"/>
      <c r="Q19" s="54" t="str">
        <f t="shared" si="12"/>
        <v>NE</v>
      </c>
      <c r="R19" s="55">
        <f t="shared" si="13"/>
        <v>0</v>
      </c>
      <c r="S19" s="55">
        <f t="shared" si="1"/>
        <v>0</v>
      </c>
      <c r="T19" s="54">
        <f t="shared" si="7"/>
        <v>0</v>
      </c>
      <c r="U19" s="54"/>
      <c r="V19" s="54"/>
      <c r="W19" s="54"/>
      <c r="X19" s="54" t="str">
        <f t="shared" si="8"/>
        <v>NE</v>
      </c>
      <c r="Y19" s="55">
        <f t="shared" si="2"/>
        <v>0</v>
      </c>
      <c r="Z19" s="55">
        <f t="shared" si="3"/>
        <v>0</v>
      </c>
      <c r="AA19" s="54">
        <f t="shared" si="9"/>
        <v>0</v>
      </c>
      <c r="AB19" s="54"/>
      <c r="AC19" s="54"/>
      <c r="AD19" s="54"/>
      <c r="AE19" s="54" t="str">
        <f t="shared" si="10"/>
        <v>NE</v>
      </c>
      <c r="AF19" s="55">
        <f t="shared" si="4"/>
        <v>0</v>
      </c>
      <c r="AG19" s="55">
        <f t="shared" si="5"/>
        <v>0</v>
      </c>
      <c r="AH19" s="54">
        <f t="shared" si="11"/>
        <v>0</v>
      </c>
      <c r="AI19" s="54"/>
      <c r="AJ19" s="54"/>
      <c r="AK19" s="54"/>
    </row>
    <row r="20" spans="1:37" ht="24.95" customHeight="1">
      <c r="A20" s="584" t="s">
        <v>22</v>
      </c>
      <c r="B20" s="701" t="s">
        <v>130</v>
      </c>
      <c r="C20" s="702"/>
      <c r="D20" s="702"/>
      <c r="E20" s="702"/>
      <c r="F20" s="702"/>
      <c r="G20" s="702"/>
      <c r="H20" s="255" t="s">
        <v>63</v>
      </c>
      <c r="I20" s="256">
        <v>1</v>
      </c>
      <c r="J20" s="635"/>
      <c r="K20" s="635"/>
      <c r="L20" s="635"/>
      <c r="Q20" s="54" t="str">
        <f t="shared" si="12"/>
        <v>NE</v>
      </c>
      <c r="R20" s="55">
        <f t="shared" si="13"/>
        <v>0</v>
      </c>
      <c r="S20" s="55">
        <f t="shared" si="1"/>
        <v>0</v>
      </c>
      <c r="T20" s="54">
        <f t="shared" si="7"/>
        <v>0</v>
      </c>
      <c r="U20" s="54"/>
      <c r="V20" s="54"/>
      <c r="W20" s="54"/>
      <c r="X20" s="54" t="str">
        <f t="shared" si="8"/>
        <v>NE</v>
      </c>
      <c r="Y20" s="55">
        <f t="shared" si="2"/>
        <v>0</v>
      </c>
      <c r="Z20" s="55">
        <f t="shared" si="3"/>
        <v>0</v>
      </c>
      <c r="AA20" s="54">
        <f t="shared" si="9"/>
        <v>0</v>
      </c>
      <c r="AB20" s="54"/>
      <c r="AC20" s="54"/>
      <c r="AD20" s="54"/>
      <c r="AE20" s="54" t="str">
        <f t="shared" si="10"/>
        <v>NE</v>
      </c>
      <c r="AF20" s="55">
        <f t="shared" si="4"/>
        <v>0</v>
      </c>
      <c r="AG20" s="55">
        <f t="shared" si="5"/>
        <v>0</v>
      </c>
      <c r="AH20" s="54">
        <f t="shared" si="11"/>
        <v>0</v>
      </c>
      <c r="AI20" s="54"/>
      <c r="AJ20" s="54"/>
      <c r="AK20" s="54"/>
    </row>
    <row r="21" spans="1:37" ht="24.95" customHeight="1">
      <c r="A21" s="262" t="s">
        <v>23</v>
      </c>
      <c r="B21" s="703" t="s">
        <v>109</v>
      </c>
      <c r="C21" s="704"/>
      <c r="D21" s="704"/>
      <c r="E21" s="704"/>
      <c r="F21" s="704"/>
      <c r="G21" s="704"/>
      <c r="H21" s="259" t="s">
        <v>63</v>
      </c>
      <c r="I21" s="260">
        <v>1</v>
      </c>
      <c r="J21" s="635"/>
      <c r="K21" s="635"/>
      <c r="L21" s="635"/>
      <c r="Q21" s="54" t="str">
        <f t="shared" si="12"/>
        <v>NE</v>
      </c>
      <c r="R21" s="55">
        <f t="shared" si="13"/>
        <v>0</v>
      </c>
      <c r="S21" s="55">
        <f t="shared" si="1"/>
        <v>0</v>
      </c>
      <c r="T21" s="54">
        <f t="shared" si="7"/>
        <v>0</v>
      </c>
      <c r="U21" s="54"/>
      <c r="V21" s="54"/>
      <c r="W21" s="54"/>
      <c r="X21" s="54" t="str">
        <f t="shared" si="8"/>
        <v>NE</v>
      </c>
      <c r="Y21" s="55">
        <f t="shared" si="2"/>
        <v>0</v>
      </c>
      <c r="Z21" s="55">
        <f t="shared" si="3"/>
        <v>0</v>
      </c>
      <c r="AA21" s="54">
        <f t="shared" si="9"/>
        <v>0</v>
      </c>
      <c r="AB21" s="54"/>
      <c r="AC21" s="54"/>
      <c r="AD21" s="54"/>
      <c r="AE21" s="54" t="str">
        <f t="shared" si="10"/>
        <v>NE</v>
      </c>
      <c r="AF21" s="55">
        <f t="shared" si="4"/>
        <v>0</v>
      </c>
      <c r="AG21" s="55">
        <f t="shared" si="5"/>
        <v>0</v>
      </c>
      <c r="AH21" s="54">
        <f t="shared" si="11"/>
        <v>0</v>
      </c>
      <c r="AI21" s="54"/>
      <c r="AJ21" s="54"/>
      <c r="AK21" s="54"/>
    </row>
    <row r="22" spans="1:37" ht="24.95" customHeight="1">
      <c r="A22" s="365" t="s">
        <v>111</v>
      </c>
      <c r="B22" s="701" t="s">
        <v>110</v>
      </c>
      <c r="C22" s="702"/>
      <c r="D22" s="702"/>
      <c r="E22" s="702"/>
      <c r="F22" s="702"/>
      <c r="G22" s="702"/>
      <c r="H22" s="255" t="s">
        <v>63</v>
      </c>
      <c r="I22" s="256">
        <v>1</v>
      </c>
      <c r="J22" s="635"/>
      <c r="K22" s="635"/>
      <c r="L22" s="635"/>
      <c r="Q22" s="54" t="str">
        <f t="shared" si="12"/>
        <v>NE</v>
      </c>
      <c r="R22" s="55">
        <f t="shared" si="13"/>
        <v>0</v>
      </c>
      <c r="S22" s="55">
        <f t="shared" si="1"/>
        <v>0</v>
      </c>
      <c r="T22" s="54">
        <f t="shared" si="7"/>
        <v>0</v>
      </c>
      <c r="U22" s="54"/>
      <c r="V22" s="54"/>
      <c r="W22" s="54"/>
      <c r="X22" s="54" t="str">
        <f t="shared" si="8"/>
        <v>NE</v>
      </c>
      <c r="Y22" s="55">
        <f t="shared" si="2"/>
        <v>0</v>
      </c>
      <c r="Z22" s="55">
        <f t="shared" si="3"/>
        <v>0</v>
      </c>
      <c r="AA22" s="54">
        <f t="shared" si="9"/>
        <v>0</v>
      </c>
      <c r="AB22" s="54"/>
      <c r="AC22" s="54"/>
      <c r="AD22" s="54"/>
      <c r="AE22" s="54" t="str">
        <f t="shared" si="10"/>
        <v>NE</v>
      </c>
      <c r="AF22" s="55">
        <f t="shared" si="4"/>
        <v>0</v>
      </c>
      <c r="AG22" s="55">
        <f t="shared" si="5"/>
        <v>0</v>
      </c>
      <c r="AH22" s="54">
        <f t="shared" si="11"/>
        <v>0</v>
      </c>
      <c r="AI22" s="54"/>
      <c r="AJ22" s="54"/>
      <c r="AK22" s="54"/>
    </row>
    <row r="23" spans="1:37" ht="24.95" customHeight="1">
      <c r="A23" s="262" t="s">
        <v>17</v>
      </c>
      <c r="B23" s="703" t="s">
        <v>127</v>
      </c>
      <c r="C23" s="704"/>
      <c r="D23" s="704"/>
      <c r="E23" s="704"/>
      <c r="F23" s="704"/>
      <c r="G23" s="704"/>
      <c r="H23" s="259" t="s">
        <v>63</v>
      </c>
      <c r="I23" s="260">
        <v>1</v>
      </c>
      <c r="J23" s="635"/>
      <c r="K23" s="635"/>
      <c r="L23" s="635"/>
      <c r="Q23" s="54" t="str">
        <f t="shared" si="12"/>
        <v>NE</v>
      </c>
      <c r="R23" s="55">
        <f t="shared" si="13"/>
        <v>0</v>
      </c>
      <c r="S23" s="55">
        <f t="shared" si="1"/>
        <v>0</v>
      </c>
      <c r="T23" s="54">
        <f t="shared" si="7"/>
        <v>0</v>
      </c>
      <c r="U23" s="54"/>
      <c r="V23" s="54"/>
      <c r="W23" s="54"/>
      <c r="X23" s="54" t="str">
        <f t="shared" si="8"/>
        <v>NE</v>
      </c>
      <c r="Y23" s="55">
        <f t="shared" si="2"/>
        <v>0</v>
      </c>
      <c r="Z23" s="55">
        <f t="shared" si="3"/>
        <v>0</v>
      </c>
      <c r="AA23" s="54">
        <f t="shared" si="9"/>
        <v>0</v>
      </c>
      <c r="AB23" s="54"/>
      <c r="AC23" s="54"/>
      <c r="AD23" s="54"/>
      <c r="AE23" s="54" t="str">
        <f t="shared" si="10"/>
        <v>NE</v>
      </c>
      <c r="AF23" s="55">
        <f t="shared" si="4"/>
        <v>0</v>
      </c>
      <c r="AG23" s="55">
        <f t="shared" si="5"/>
        <v>0</v>
      </c>
      <c r="AH23" s="54">
        <f t="shared" si="11"/>
        <v>0</v>
      </c>
      <c r="AI23" s="54"/>
      <c r="AJ23" s="54"/>
      <c r="AK23" s="54"/>
    </row>
    <row r="24" spans="1:37" ht="24.95" customHeight="1">
      <c r="A24" s="584" t="s">
        <v>24</v>
      </c>
      <c r="B24" s="701" t="s">
        <v>0</v>
      </c>
      <c r="C24" s="702"/>
      <c r="D24" s="702"/>
      <c r="E24" s="702"/>
      <c r="F24" s="702"/>
      <c r="G24" s="702"/>
      <c r="H24" s="255" t="s">
        <v>63</v>
      </c>
      <c r="I24" s="256">
        <v>1</v>
      </c>
      <c r="J24" s="635"/>
      <c r="K24" s="635"/>
      <c r="L24" s="635"/>
      <c r="Q24" s="54" t="str">
        <f t="shared" si="12"/>
        <v>NE</v>
      </c>
      <c r="R24" s="55">
        <f t="shared" si="13"/>
        <v>0</v>
      </c>
      <c r="S24" s="55">
        <f t="shared" si="1"/>
        <v>0</v>
      </c>
      <c r="T24" s="54">
        <f t="shared" si="7"/>
        <v>0</v>
      </c>
      <c r="U24" s="54"/>
      <c r="V24" s="54"/>
      <c r="W24" s="54"/>
      <c r="X24" s="54" t="str">
        <f t="shared" si="8"/>
        <v>NE</v>
      </c>
      <c r="Y24" s="55">
        <f t="shared" si="2"/>
        <v>0</v>
      </c>
      <c r="Z24" s="55">
        <f t="shared" si="3"/>
        <v>0</v>
      </c>
      <c r="AA24" s="54">
        <f t="shared" si="9"/>
        <v>0</v>
      </c>
      <c r="AB24" s="54"/>
      <c r="AC24" s="54"/>
      <c r="AD24" s="54"/>
      <c r="AE24" s="54" t="str">
        <f t="shared" si="10"/>
        <v>NE</v>
      </c>
      <c r="AF24" s="55">
        <f t="shared" si="4"/>
        <v>0</v>
      </c>
      <c r="AG24" s="55">
        <f t="shared" si="5"/>
        <v>0</v>
      </c>
      <c r="AH24" s="54">
        <f t="shared" si="11"/>
        <v>0</v>
      </c>
      <c r="AI24" s="54"/>
      <c r="AJ24" s="54"/>
      <c r="AK24" s="54"/>
    </row>
    <row r="25" spans="1:37" ht="24.95" customHeight="1">
      <c r="A25" s="257" t="s">
        <v>112</v>
      </c>
      <c r="B25" s="703" t="s">
        <v>123</v>
      </c>
      <c r="C25" s="704"/>
      <c r="D25" s="704"/>
      <c r="E25" s="704"/>
      <c r="F25" s="704"/>
      <c r="G25" s="704"/>
      <c r="H25" s="259" t="s">
        <v>63</v>
      </c>
      <c r="I25" s="260">
        <v>1</v>
      </c>
      <c r="J25" s="635"/>
      <c r="K25" s="635"/>
      <c r="L25" s="635"/>
      <c r="Q25" s="54" t="str">
        <f t="shared" si="12"/>
        <v>NE</v>
      </c>
      <c r="R25" s="55">
        <f t="shared" si="13"/>
        <v>0</v>
      </c>
      <c r="S25" s="55">
        <f t="shared" si="1"/>
        <v>0</v>
      </c>
      <c r="T25" s="54">
        <f t="shared" si="7"/>
        <v>0</v>
      </c>
      <c r="U25" s="54"/>
      <c r="V25" s="54"/>
      <c r="W25" s="54"/>
      <c r="X25" s="54" t="str">
        <f t="shared" si="8"/>
        <v>NE</v>
      </c>
      <c r="Y25" s="55">
        <f t="shared" si="2"/>
        <v>0</v>
      </c>
      <c r="Z25" s="55">
        <f t="shared" si="3"/>
        <v>0</v>
      </c>
      <c r="AA25" s="54">
        <f t="shared" si="9"/>
        <v>0</v>
      </c>
      <c r="AB25" s="54"/>
      <c r="AC25" s="54"/>
      <c r="AD25" s="54"/>
      <c r="AE25" s="54" t="str">
        <f t="shared" si="10"/>
        <v>NE</v>
      </c>
      <c r="AF25" s="55">
        <f t="shared" si="4"/>
        <v>0</v>
      </c>
      <c r="AG25" s="55">
        <f t="shared" si="5"/>
        <v>0</v>
      </c>
      <c r="AH25" s="54">
        <f t="shared" si="11"/>
        <v>0</v>
      </c>
      <c r="AI25" s="54"/>
      <c r="AJ25" s="54"/>
      <c r="AK25" s="54"/>
    </row>
    <row r="26" spans="1:37" ht="24.95" customHeight="1">
      <c r="A26" s="698" t="s">
        <v>70</v>
      </c>
      <c r="B26" s="699"/>
      <c r="C26" s="699"/>
      <c r="D26" s="699"/>
      <c r="E26" s="699"/>
      <c r="F26" s="700"/>
      <c r="G26" s="735" t="s">
        <v>62</v>
      </c>
      <c r="H26" s="736"/>
      <c r="I26" s="252">
        <v>4</v>
      </c>
      <c r="J26" s="90" t="str">
        <f>IF(Q26="NE","NE",IF(Q26&gt;9.9,IF(Q26&gt;14.9,"+ +","+"),IF(Q26&lt;10,IF(Q26&lt;5,"- -","-"))))</f>
        <v>NE</v>
      </c>
      <c r="K26" s="90" t="str">
        <f>IF(X26="NE","NE",IF(X26&gt;9.9,IF(X26&gt;14.9,"+ +","+"),IF(X26&lt;10,IF(X26&lt;5,"- -","-"))))</f>
        <v>NE</v>
      </c>
      <c r="L26" s="90" t="str">
        <f>IF(AE26="NE","NE",IF(AE26&gt;9.9,IF(AE26&gt;14.9,"+ +","+"),IF(AE26&lt;10,IF(AE26&lt;5,"- -","-"))))</f>
        <v>NE</v>
      </c>
      <c r="Q26" s="52" t="str">
        <f>IF(SUM(R27:R34)=0,"NE",SUM(S27:S34)/SUM(T27:T34))</f>
        <v>NE</v>
      </c>
      <c r="R26" s="53"/>
      <c r="S26" s="52"/>
      <c r="T26" s="53"/>
      <c r="U26" s="53">
        <f>IF(J26="NE",0,Q26)</f>
        <v>0</v>
      </c>
      <c r="V26" s="53">
        <f>IF(J26="NE",0,I26)</f>
        <v>0</v>
      </c>
      <c r="W26" s="53"/>
      <c r="X26" s="53" t="str">
        <f>IF(SUM(Y27:Y34)=0,"NE",SUM(Z27:Z34)/SUM(AA27:AA34))</f>
        <v>NE</v>
      </c>
      <c r="Y26" s="53"/>
      <c r="Z26" s="53"/>
      <c r="AA26" s="53"/>
      <c r="AB26" s="53">
        <f>IF(K26="NE",0,X26)</f>
        <v>0</v>
      </c>
      <c r="AC26" s="53">
        <f>IF(K26="NE",0,I26)</f>
        <v>0</v>
      </c>
      <c r="AD26" s="53"/>
      <c r="AE26" s="53" t="str">
        <f>IF(SUM(AF27:AF34)=0,"NE",SUM(AG27:AG34)/SUM(AH27:AH34))</f>
        <v>NE</v>
      </c>
      <c r="AF26" s="53"/>
      <c r="AG26" s="53"/>
      <c r="AH26" s="53"/>
      <c r="AI26" s="53">
        <f>IF(L26="NE",0,AE26)</f>
        <v>0</v>
      </c>
      <c r="AJ26" s="53">
        <f>IF(L26="NE",0,I26)</f>
        <v>0</v>
      </c>
      <c r="AK26" s="53"/>
    </row>
    <row r="27" spans="1:37" ht="24.95" customHeight="1">
      <c r="A27" s="584" t="s">
        <v>3</v>
      </c>
      <c r="B27" s="701" t="s">
        <v>77</v>
      </c>
      <c r="C27" s="702"/>
      <c r="D27" s="702"/>
      <c r="E27" s="702"/>
      <c r="F27" s="702"/>
      <c r="G27" s="702"/>
      <c r="H27" s="255" t="s">
        <v>63</v>
      </c>
      <c r="I27" s="256">
        <v>1</v>
      </c>
      <c r="J27" s="635"/>
      <c r="K27" s="635"/>
      <c r="L27" s="635"/>
      <c r="Q27" s="54" t="str">
        <f>IF(J27="- -",I27*$O$4,IF(J27="-",I27*$P$4,IF(J27="+",I27*$Q$4,IF(J27="+ +",I27*$R$4,"NE"))))</f>
        <v>NE</v>
      </c>
      <c r="R27" s="55">
        <f t="shared" ref="R27:R29" si="14">IF(Q27="NE",0,1)</f>
        <v>0</v>
      </c>
      <c r="S27" s="55">
        <f t="shared" ref="S27:S29" si="15">IF(AND(Q27,R27)=FALSE,R27,Q27)</f>
        <v>0</v>
      </c>
      <c r="T27" s="54">
        <f>I27*R27</f>
        <v>0</v>
      </c>
      <c r="U27" s="54"/>
      <c r="V27" s="54"/>
      <c r="W27" s="54"/>
      <c r="X27" s="54" t="str">
        <f>IF(K27="- -",I27*$O$4,IF(K27="-",I27*$P$4,IF(K27="+",I27*$Q$4,IF(K27="+ +",I27*$R$4,"NE"))))</f>
        <v>NE</v>
      </c>
      <c r="Y27" s="55">
        <f t="shared" ref="Y27:Y29" si="16">IF(X27="NE",0,1)</f>
        <v>0</v>
      </c>
      <c r="Z27" s="55">
        <f t="shared" ref="Z27:Z29" si="17">IF(AND(X27,Y27)=FALSE,Y27,X27)</f>
        <v>0</v>
      </c>
      <c r="AA27" s="54">
        <f>I27*Y27</f>
        <v>0</v>
      </c>
      <c r="AB27" s="54"/>
      <c r="AC27" s="54"/>
      <c r="AD27" s="54"/>
      <c r="AE27" s="54" t="str">
        <f>IF(L27="- -",I27*$O$4,IF(L27="-",I27*$P$4,IF(L27="+",I27*$Q$4,IF(L27="+ +",I27*$R$4,"NE"))))</f>
        <v>NE</v>
      </c>
      <c r="AF27" s="55">
        <f t="shared" ref="AF27:AF29" si="18">IF(AE27="NE",0,1)</f>
        <v>0</v>
      </c>
      <c r="AG27" s="55">
        <f t="shared" ref="AG27:AG29" si="19">IF(AND(AE27,AF27)=FALSE,AF27,AE27)</f>
        <v>0</v>
      </c>
      <c r="AH27" s="54">
        <f>I27*AF27</f>
        <v>0</v>
      </c>
      <c r="AI27" s="54"/>
      <c r="AJ27" s="54"/>
      <c r="AK27" s="54"/>
    </row>
    <row r="28" spans="1:37" ht="24.95" customHeight="1">
      <c r="A28" s="257" t="s">
        <v>4</v>
      </c>
      <c r="B28" s="703" t="s">
        <v>115</v>
      </c>
      <c r="C28" s="704"/>
      <c r="D28" s="704"/>
      <c r="E28" s="704"/>
      <c r="F28" s="704"/>
      <c r="G28" s="704"/>
      <c r="H28" s="259" t="s">
        <v>63</v>
      </c>
      <c r="I28" s="260">
        <v>1</v>
      </c>
      <c r="J28" s="635"/>
      <c r="K28" s="635"/>
      <c r="L28" s="635"/>
      <c r="Q28" s="54" t="str">
        <f>IF(J28="- -",I28*$O$4,IF(J28="-",I28*$P$4,IF(J28="+",I28*$Q$4,IF(J28="+ +",I28*$R$4,"NE"))))</f>
        <v>NE</v>
      </c>
      <c r="R28" s="55">
        <f t="shared" si="14"/>
        <v>0</v>
      </c>
      <c r="S28" s="55">
        <f t="shared" si="15"/>
        <v>0</v>
      </c>
      <c r="T28" s="54">
        <f>I28*R28</f>
        <v>0</v>
      </c>
      <c r="U28" s="54"/>
      <c r="V28" s="54"/>
      <c r="W28" s="54"/>
      <c r="X28" s="54" t="str">
        <f>IF(K28="- -",I28*$O$4,IF(K28="-",I28*$P$4,IF(K28="+",I28*$Q$4,IF(K28="+ +",I28*$R$4,"NE"))))</f>
        <v>NE</v>
      </c>
      <c r="Y28" s="55">
        <f t="shared" si="16"/>
        <v>0</v>
      </c>
      <c r="Z28" s="55">
        <f t="shared" si="17"/>
        <v>0</v>
      </c>
      <c r="AA28" s="54">
        <f>I28*Y28</f>
        <v>0</v>
      </c>
      <c r="AB28" s="54"/>
      <c r="AC28" s="54"/>
      <c r="AD28" s="54"/>
      <c r="AE28" s="54" t="str">
        <f>IF(L28="- -",I28*$O$4,IF(L28="-",I28*$P$4,IF(L28="+",I28*$Q$4,IF(L28="+ +",I28*$R$4,"NE"))))</f>
        <v>NE</v>
      </c>
      <c r="AF28" s="55">
        <f t="shared" si="18"/>
        <v>0</v>
      </c>
      <c r="AG28" s="55">
        <f t="shared" si="19"/>
        <v>0</v>
      </c>
      <c r="AH28" s="54">
        <f>I28*AF28</f>
        <v>0</v>
      </c>
      <c r="AI28" s="54"/>
      <c r="AJ28" s="54"/>
      <c r="AK28" s="54"/>
    </row>
    <row r="29" spans="1:37" ht="24.95" customHeight="1">
      <c r="A29" s="365" t="s">
        <v>5</v>
      </c>
      <c r="B29" s="701" t="s">
        <v>78</v>
      </c>
      <c r="C29" s="702"/>
      <c r="D29" s="702"/>
      <c r="E29" s="702"/>
      <c r="F29" s="702"/>
      <c r="G29" s="702"/>
      <c r="H29" s="255" t="s">
        <v>63</v>
      </c>
      <c r="I29" s="256">
        <v>1</v>
      </c>
      <c r="J29" s="635"/>
      <c r="K29" s="635"/>
      <c r="L29" s="635"/>
      <c r="Q29" s="54" t="str">
        <f t="shared" ref="Q29" si="20">IF(J29="- -",I29*$O$4,IF(J29="-",I29*$P$4,IF(J29="+",I29*$Q$4,IF(J29="+ +",I29*$R$4,"NE"))))</f>
        <v>NE</v>
      </c>
      <c r="R29" s="55">
        <f t="shared" si="14"/>
        <v>0</v>
      </c>
      <c r="S29" s="55">
        <f t="shared" si="15"/>
        <v>0</v>
      </c>
      <c r="T29" s="54">
        <f t="shared" ref="T29" si="21">I29*R29</f>
        <v>0</v>
      </c>
      <c r="U29" s="54"/>
      <c r="V29" s="54"/>
      <c r="W29" s="54"/>
      <c r="X29" s="54" t="str">
        <f t="shared" ref="X29" si="22">IF(K29="- -",I29*$O$4,IF(K29="-",I29*$P$4,IF(K29="+",I29*$Q$4,IF(K29="+ +",I29*$R$4,"NE"))))</f>
        <v>NE</v>
      </c>
      <c r="Y29" s="55">
        <f t="shared" si="16"/>
        <v>0</v>
      </c>
      <c r="Z29" s="55">
        <f t="shared" si="17"/>
        <v>0</v>
      </c>
      <c r="AA29" s="54">
        <f t="shared" ref="AA29" si="23">I29*Y29</f>
        <v>0</v>
      </c>
      <c r="AB29" s="54"/>
      <c r="AC29" s="54"/>
      <c r="AD29" s="54"/>
      <c r="AE29" s="54" t="str">
        <f t="shared" ref="AE29" si="24">IF(L29="- -",I29*$O$4,IF(L29="-",I29*$P$4,IF(L29="+",I29*$Q$4,IF(L29="+ +",I29*$R$4,"NE"))))</f>
        <v>NE</v>
      </c>
      <c r="AF29" s="55">
        <f t="shared" si="18"/>
        <v>0</v>
      </c>
      <c r="AG29" s="55">
        <f t="shared" si="19"/>
        <v>0</v>
      </c>
      <c r="AH29" s="54">
        <f t="shared" ref="AH29" si="25">I29*AF29</f>
        <v>0</v>
      </c>
      <c r="AI29" s="54"/>
      <c r="AJ29" s="54"/>
      <c r="AK29" s="54"/>
    </row>
    <row r="30" spans="1:37" ht="24.75" customHeight="1">
      <c r="A30" s="262" t="s">
        <v>13</v>
      </c>
      <c r="B30" s="703" t="s">
        <v>102</v>
      </c>
      <c r="C30" s="704"/>
      <c r="D30" s="704"/>
      <c r="E30" s="704"/>
      <c r="F30" s="704"/>
      <c r="G30" s="704"/>
      <c r="H30" s="259" t="s">
        <v>63</v>
      </c>
      <c r="I30" s="260">
        <v>1</v>
      </c>
      <c r="J30" s="635"/>
      <c r="K30" s="635"/>
      <c r="L30" s="635"/>
      <c r="Q30" s="54" t="str">
        <f>IF(J30="- -",I30*$O$4,IF(J30="-",I30*$P$4,IF(J30="+",I30*$Q$4,IF(J30="+ +",I30*$R$4,"NE"))))</f>
        <v>NE</v>
      </c>
      <c r="R30" s="55">
        <f t="shared" ref="R30:R34" si="26">IF(Q30="NE",0,1)</f>
        <v>0</v>
      </c>
      <c r="S30" s="55">
        <f t="shared" ref="S30:S34" si="27">IF(AND(Q30,R30)=FALSE,R30,Q30)</f>
        <v>0</v>
      </c>
      <c r="T30" s="54">
        <f>I30*R30</f>
        <v>0</v>
      </c>
      <c r="U30" s="54"/>
      <c r="V30" s="54"/>
      <c r="W30" s="54"/>
      <c r="X30" s="54" t="str">
        <f>IF(K30="- -",I30*$O$4,IF(K30="-",I30*$P$4,IF(K30="+",I30*$Q$4,IF(K30="+ +",I30*$R$4,"NE"))))</f>
        <v>NE</v>
      </c>
      <c r="Y30" s="55">
        <f t="shared" ref="Y30:Y34" si="28">IF(X30="NE",0,1)</f>
        <v>0</v>
      </c>
      <c r="Z30" s="55">
        <f t="shared" ref="Z30:Z34" si="29">IF(AND(X30,Y30)=FALSE,Y30,X30)</f>
        <v>0</v>
      </c>
      <c r="AA30" s="54">
        <f>I30*Y30</f>
        <v>0</v>
      </c>
      <c r="AB30" s="54"/>
      <c r="AC30" s="54"/>
      <c r="AD30" s="54"/>
      <c r="AE30" s="54" t="str">
        <f>IF(L30="- -",I30*$O$4,IF(L30="-",I30*$P$4,IF(L30="+",I30*$Q$4,IF(L30="+ +",I30*$R$4,"NE"))))</f>
        <v>NE</v>
      </c>
      <c r="AF30" s="55">
        <f t="shared" ref="AF30:AF34" si="30">IF(AE30="NE",0,1)</f>
        <v>0</v>
      </c>
      <c r="AG30" s="55">
        <f t="shared" ref="AG30:AG34" si="31">IF(AND(AE30,AF30)=FALSE,AF30,AE30)</f>
        <v>0</v>
      </c>
      <c r="AH30" s="54">
        <f>I30*AF30</f>
        <v>0</v>
      </c>
      <c r="AI30" s="54"/>
      <c r="AJ30" s="54"/>
      <c r="AK30" s="54"/>
    </row>
    <row r="31" spans="1:37" ht="24.95" customHeight="1">
      <c r="A31" s="365" t="s">
        <v>14</v>
      </c>
      <c r="B31" s="701" t="s">
        <v>103</v>
      </c>
      <c r="C31" s="702"/>
      <c r="D31" s="702"/>
      <c r="E31" s="702"/>
      <c r="F31" s="702"/>
      <c r="G31" s="702"/>
      <c r="H31" s="255" t="s">
        <v>63</v>
      </c>
      <c r="I31" s="256">
        <v>1</v>
      </c>
      <c r="J31" s="635"/>
      <c r="K31" s="635"/>
      <c r="L31" s="635"/>
      <c r="Q31" s="54" t="str">
        <f>IF(J31="- -",I31*$O$4,IF(J31="-",I31*$P$4,IF(J31="+",I31*$Q$4,IF(J31="+ +",I31*$R$4,"NE"))))</f>
        <v>NE</v>
      </c>
      <c r="R31" s="55">
        <f t="shared" si="26"/>
        <v>0</v>
      </c>
      <c r="S31" s="55">
        <f t="shared" si="27"/>
        <v>0</v>
      </c>
      <c r="T31" s="54">
        <f>I31*R31</f>
        <v>0</v>
      </c>
      <c r="U31" s="54"/>
      <c r="V31" s="54"/>
      <c r="W31" s="54"/>
      <c r="X31" s="54" t="str">
        <f>IF(K31="- -",I31*$O$4,IF(K31="-",I31*$P$4,IF(K31="+",I31*$Q$4,IF(K31="+ +",I31*$R$4,"NE"))))</f>
        <v>NE</v>
      </c>
      <c r="Y31" s="55">
        <f t="shared" si="28"/>
        <v>0</v>
      </c>
      <c r="Z31" s="55">
        <f t="shared" si="29"/>
        <v>0</v>
      </c>
      <c r="AA31" s="54">
        <f>I31*Y31</f>
        <v>0</v>
      </c>
      <c r="AB31" s="54"/>
      <c r="AC31" s="54"/>
      <c r="AD31" s="54"/>
      <c r="AE31" s="54" t="str">
        <f>IF(L31="- -",I31*$O$4,IF(L31="-",I31*$P$4,IF(L31="+",I31*$Q$4,IF(L31="+ +",I31*$R$4,"NE"))))</f>
        <v>NE</v>
      </c>
      <c r="AF31" s="55">
        <f t="shared" si="30"/>
        <v>0</v>
      </c>
      <c r="AG31" s="55">
        <f t="shared" si="31"/>
        <v>0</v>
      </c>
      <c r="AH31" s="54">
        <f>I31*AF31</f>
        <v>0</v>
      </c>
      <c r="AI31" s="54"/>
      <c r="AJ31" s="54"/>
      <c r="AK31" s="54"/>
    </row>
    <row r="32" spans="1:37" ht="24.95" customHeight="1">
      <c r="A32" s="257" t="s">
        <v>21</v>
      </c>
      <c r="B32" s="703" t="s">
        <v>126</v>
      </c>
      <c r="C32" s="704"/>
      <c r="D32" s="704"/>
      <c r="E32" s="704"/>
      <c r="F32" s="704"/>
      <c r="G32" s="704"/>
      <c r="H32" s="259" t="s">
        <v>63</v>
      </c>
      <c r="I32" s="260">
        <v>1</v>
      </c>
      <c r="J32" s="635"/>
      <c r="K32" s="635"/>
      <c r="L32" s="635"/>
      <c r="Q32" s="54" t="str">
        <f t="shared" ref="Q32" si="32">IF(J32="- -",I32*$O$4,IF(J32="-",I32*$P$4,IF(J32="+",I32*$Q$4,IF(J32="+ +",I32*$R$4,"NE"))))</f>
        <v>NE</v>
      </c>
      <c r="R32" s="55">
        <f t="shared" si="26"/>
        <v>0</v>
      </c>
      <c r="S32" s="55">
        <f t="shared" si="27"/>
        <v>0</v>
      </c>
      <c r="T32" s="54">
        <f t="shared" ref="T32" si="33">I32*R32</f>
        <v>0</v>
      </c>
      <c r="U32" s="54"/>
      <c r="V32" s="54"/>
      <c r="W32" s="54"/>
      <c r="X32" s="54" t="str">
        <f t="shared" ref="X32" si="34">IF(K32="- -",I32*$O$4,IF(K32="-",I32*$P$4,IF(K32="+",I32*$Q$4,IF(K32="+ +",I32*$R$4,"NE"))))</f>
        <v>NE</v>
      </c>
      <c r="Y32" s="55">
        <f t="shared" si="28"/>
        <v>0</v>
      </c>
      <c r="Z32" s="55">
        <f t="shared" si="29"/>
        <v>0</v>
      </c>
      <c r="AA32" s="54">
        <f t="shared" ref="AA32" si="35">I32*Y32</f>
        <v>0</v>
      </c>
      <c r="AB32" s="54"/>
      <c r="AC32" s="54"/>
      <c r="AD32" s="54"/>
      <c r="AE32" s="54" t="str">
        <f t="shared" ref="AE32" si="36">IF(L32="- -",I32*$O$4,IF(L32="-",I32*$P$4,IF(L32="+",I32*$Q$4,IF(L32="+ +",I32*$R$4,"NE"))))</f>
        <v>NE</v>
      </c>
      <c r="AF32" s="55">
        <f t="shared" si="30"/>
        <v>0</v>
      </c>
      <c r="AG32" s="55">
        <f t="shared" si="31"/>
        <v>0</v>
      </c>
      <c r="AH32" s="54">
        <f t="shared" ref="AH32" si="37">I32*AF32</f>
        <v>0</v>
      </c>
      <c r="AI32" s="54"/>
      <c r="AJ32" s="54"/>
      <c r="AK32" s="54"/>
    </row>
    <row r="33" spans="1:37" ht="24.95" customHeight="1">
      <c r="A33" s="584" t="s">
        <v>18</v>
      </c>
      <c r="B33" s="701" t="s">
        <v>106</v>
      </c>
      <c r="C33" s="702"/>
      <c r="D33" s="702"/>
      <c r="E33" s="702"/>
      <c r="F33" s="702"/>
      <c r="G33" s="702"/>
      <c r="H33" s="255" t="s">
        <v>63</v>
      </c>
      <c r="I33" s="256">
        <v>1</v>
      </c>
      <c r="J33" s="635"/>
      <c r="K33" s="635"/>
      <c r="L33" s="635"/>
      <c r="Q33" s="54" t="str">
        <f>IF(J33="- -",I33*$O$4,IF(J33="-",I33*$P$4,IF(J33="+",I33*$Q$4,IF(J33="+ +",I33*$R$4,"NE"))))</f>
        <v>NE</v>
      </c>
      <c r="R33" s="55">
        <f t="shared" si="26"/>
        <v>0</v>
      </c>
      <c r="S33" s="55">
        <f t="shared" si="27"/>
        <v>0</v>
      </c>
      <c r="T33" s="54">
        <f>I33*R33</f>
        <v>0</v>
      </c>
      <c r="U33" s="54"/>
      <c r="V33" s="54"/>
      <c r="W33" s="54"/>
      <c r="X33" s="54" t="str">
        <f>IF(K33="- -",I33*$O$4,IF(K33="-",I33*$P$4,IF(K33="+",I33*$Q$4,IF(K33="+ +",I33*$R$4,"NE"))))</f>
        <v>NE</v>
      </c>
      <c r="Y33" s="55">
        <f t="shared" si="28"/>
        <v>0</v>
      </c>
      <c r="Z33" s="55">
        <f t="shared" si="29"/>
        <v>0</v>
      </c>
      <c r="AA33" s="54">
        <f>I33*Y33</f>
        <v>0</v>
      </c>
      <c r="AB33" s="54"/>
      <c r="AC33" s="54"/>
      <c r="AD33" s="54"/>
      <c r="AE33" s="54" t="str">
        <f>IF(L33="- -",I33*$O$4,IF(L33="-",I33*$P$4,IF(L33="+",I33*$Q$4,IF(L33="+ +",I33*$R$4,"NE"))))</f>
        <v>NE</v>
      </c>
      <c r="AF33" s="55">
        <f t="shared" si="30"/>
        <v>0</v>
      </c>
      <c r="AG33" s="55">
        <f t="shared" si="31"/>
        <v>0</v>
      </c>
      <c r="AH33" s="54">
        <f>I33*AF33</f>
        <v>0</v>
      </c>
      <c r="AI33" s="54"/>
      <c r="AJ33" s="54"/>
      <c r="AK33" s="54"/>
    </row>
    <row r="34" spans="1:37" ht="24.95" customHeight="1">
      <c r="A34" s="257" t="s">
        <v>19</v>
      </c>
      <c r="B34" s="703" t="s">
        <v>120</v>
      </c>
      <c r="C34" s="704"/>
      <c r="D34" s="704"/>
      <c r="E34" s="704"/>
      <c r="F34" s="704"/>
      <c r="G34" s="704"/>
      <c r="H34" s="259" t="s">
        <v>63</v>
      </c>
      <c r="I34" s="260">
        <v>1</v>
      </c>
      <c r="J34" s="635"/>
      <c r="K34" s="635"/>
      <c r="L34" s="635"/>
      <c r="Q34" s="54" t="str">
        <f>IF(J34="- -",I34*$O$4,IF(J34="-",I34*$P$4,IF(J34="+",I34*$Q$4,IF(J34="+ +",I34*$R$4,"NE"))))</f>
        <v>NE</v>
      </c>
      <c r="R34" s="55">
        <f t="shared" si="26"/>
        <v>0</v>
      </c>
      <c r="S34" s="55">
        <f t="shared" si="27"/>
        <v>0</v>
      </c>
      <c r="T34" s="54">
        <f t="shared" ref="T34" si="38">I34*R34</f>
        <v>0</v>
      </c>
      <c r="U34" s="54"/>
      <c r="V34" s="54"/>
      <c r="W34" s="54"/>
      <c r="X34" s="54" t="str">
        <f>IF(K34="- -",I34*$O$4,IF(K34="-",I34*$P$4,IF(K34="+",I34*$Q$4,IF(K34="+ +",I34*$R$4,"NE"))))</f>
        <v>NE</v>
      </c>
      <c r="Y34" s="55">
        <f t="shared" si="28"/>
        <v>0</v>
      </c>
      <c r="Z34" s="55">
        <f t="shared" si="29"/>
        <v>0</v>
      </c>
      <c r="AA34" s="54">
        <f t="shared" ref="AA34" si="39">I34*Y34</f>
        <v>0</v>
      </c>
      <c r="AB34" s="54"/>
      <c r="AC34" s="54"/>
      <c r="AD34" s="54"/>
      <c r="AE34" s="54" t="str">
        <f>IF(L34="- -",I34*$O$4,IF(L34="-",I34*$P$4,IF(L34="+",I34*$Q$4,IF(L34="+ +",I34*$R$4,"NE"))))</f>
        <v>NE</v>
      </c>
      <c r="AF34" s="55">
        <f t="shared" si="30"/>
        <v>0</v>
      </c>
      <c r="AG34" s="55">
        <f t="shared" si="31"/>
        <v>0</v>
      </c>
      <c r="AH34" s="54">
        <f t="shared" ref="AH34" si="40">I34*AF34</f>
        <v>0</v>
      </c>
      <c r="AI34" s="54"/>
      <c r="AJ34" s="54"/>
      <c r="AK34" s="54"/>
    </row>
    <row r="35" spans="1:37" ht="15" customHeight="1">
      <c r="A35" s="729" t="s">
        <v>64</v>
      </c>
      <c r="B35" s="729"/>
      <c r="C35" s="729"/>
      <c r="D35" s="729"/>
      <c r="E35" s="729"/>
      <c r="F35" s="729"/>
      <c r="G35" s="729"/>
      <c r="H35" s="729"/>
      <c r="I35" s="729"/>
      <c r="J35" s="88"/>
      <c r="K35" s="88"/>
      <c r="L35" s="88"/>
      <c r="M35" s="58"/>
      <c r="N35" s="58"/>
      <c r="O35" s="51"/>
      <c r="Q35" s="57"/>
      <c r="R35" s="59"/>
      <c r="S35" s="59"/>
      <c r="T35" s="57"/>
      <c r="U35" s="57"/>
      <c r="V35" s="57"/>
      <c r="W35" s="57"/>
      <c r="X35" s="57"/>
      <c r="Y35" s="59"/>
      <c r="Z35" s="59"/>
      <c r="AA35" s="57"/>
      <c r="AB35" s="57"/>
      <c r="AC35" s="57"/>
      <c r="AD35" s="57"/>
      <c r="AE35" s="57"/>
      <c r="AF35" s="59"/>
      <c r="AG35" s="59"/>
      <c r="AH35" s="57"/>
      <c r="AI35" s="57"/>
      <c r="AJ35" s="57"/>
      <c r="AK35" s="57"/>
    </row>
    <row r="36" spans="1:37" ht="13.5" customHeight="1">
      <c r="A36" s="730"/>
      <c r="B36" s="730"/>
      <c r="C36" s="730"/>
      <c r="D36" s="730"/>
      <c r="E36" s="730"/>
      <c r="F36" s="730"/>
      <c r="G36" s="730"/>
      <c r="H36" s="730"/>
      <c r="I36" s="731"/>
      <c r="J36" s="717" t="s">
        <v>65</v>
      </c>
      <c r="K36" s="718"/>
      <c r="L36" s="719"/>
      <c r="M36" s="120"/>
      <c r="N36" s="60"/>
      <c r="O36" s="7"/>
    </row>
    <row r="37" spans="1:37" ht="13.5" customHeight="1">
      <c r="A37" s="732" t="s">
        <v>53</v>
      </c>
      <c r="B37" s="733"/>
      <c r="C37" s="734"/>
      <c r="D37" s="89" t="s">
        <v>54</v>
      </c>
      <c r="E37" s="732" t="s">
        <v>55</v>
      </c>
      <c r="F37" s="733"/>
      <c r="G37" s="733"/>
      <c r="H37" s="733"/>
      <c r="I37" s="734"/>
      <c r="J37" s="717" t="s">
        <v>66</v>
      </c>
      <c r="K37" s="718"/>
      <c r="L37" s="719"/>
      <c r="M37" s="61"/>
      <c r="N37" s="6"/>
      <c r="O37" s="62"/>
    </row>
    <row r="38" spans="1:37" ht="14.25" customHeight="1">
      <c r="A38" s="723" t="str">
        <f>IF(Q39="NE","NE",IF(Q39&gt;9.9,IF(Q39&gt;14.9,"+ +","+"),IF(Q39&lt;10,IF(Q39&lt;5,"- -","-"))))</f>
        <v>NE</v>
      </c>
      <c r="B38" s="724"/>
      <c r="C38" s="725"/>
      <c r="D38" s="709" t="str">
        <f>IF(X39="NE","NE",IF(X39&gt;9.9,IF(X39&gt;14.9,"+ +","+"),IF(X39&lt;10,IF(X39&lt;5,"- -","-"))))</f>
        <v>NE</v>
      </c>
      <c r="E38" s="711" t="str">
        <f>IF(AE39="NE","NE",IF(AE39&gt;9.9,IF(AE39&gt;14.9,"+ +","+"),IF(AE39&lt;10,IF(AE39&lt;5,"- -","-"))))</f>
        <v>NE</v>
      </c>
      <c r="F38" s="712"/>
      <c r="G38" s="712"/>
      <c r="H38" s="712"/>
      <c r="I38" s="713"/>
      <c r="J38" s="717" t="s">
        <v>67</v>
      </c>
      <c r="K38" s="718"/>
      <c r="L38" s="719"/>
      <c r="M38" s="61"/>
      <c r="N38" s="6"/>
      <c r="O38" s="62"/>
    </row>
    <row r="39" spans="1:37" ht="15" customHeight="1">
      <c r="A39" s="723"/>
      <c r="B39" s="724"/>
      <c r="C39" s="725"/>
      <c r="D39" s="709"/>
      <c r="E39" s="711"/>
      <c r="F39" s="712"/>
      <c r="G39" s="712"/>
      <c r="H39" s="712"/>
      <c r="I39" s="713"/>
      <c r="J39" s="717" t="s">
        <v>68</v>
      </c>
      <c r="K39" s="718"/>
      <c r="L39" s="719"/>
      <c r="M39" s="120"/>
      <c r="N39" s="60"/>
      <c r="O39" s="7"/>
      <c r="Q39" s="63" t="str">
        <f>IF(SUM(U9:U34)=0,"NE",(U9*V9+U26*V26/SUM(V9:V34)))</f>
        <v>NE</v>
      </c>
      <c r="X39" s="63" t="str">
        <f>IF(SUM(AB9:AB34)=0,"NE",(AB9*AC9+AB26*AC26/SUM(AC9:AC34)))</f>
        <v>NE</v>
      </c>
      <c r="AE39" s="63" t="str">
        <f>IF(SUM(AI9:AI34)=0,"NE",(AI9*AJ9+AI26*AJ26+#REF!*#REF!+#REF!*#REF!)/SUM(AJ9:AJ34))</f>
        <v>NE</v>
      </c>
    </row>
    <row r="40" spans="1:37" ht="14.25" customHeight="1">
      <c r="A40" s="726"/>
      <c r="B40" s="727"/>
      <c r="C40" s="728"/>
      <c r="D40" s="710"/>
      <c r="E40" s="714"/>
      <c r="F40" s="715"/>
      <c r="G40" s="715"/>
      <c r="H40" s="715"/>
      <c r="I40" s="716"/>
      <c r="J40" s="720" t="s">
        <v>69</v>
      </c>
      <c r="K40" s="721"/>
      <c r="L40" s="722"/>
      <c r="M40" s="120"/>
      <c r="N40" s="60"/>
      <c r="O40" s="7"/>
    </row>
    <row r="41" spans="1:37" ht="36.75" customHeight="1">
      <c r="A41" s="705"/>
      <c r="B41" s="705"/>
      <c r="C41" s="705"/>
      <c r="D41" s="705"/>
      <c r="E41" s="705"/>
      <c r="F41" s="705"/>
      <c r="G41" s="705"/>
      <c r="H41" s="705"/>
      <c r="I41" s="705"/>
      <c r="J41" s="705"/>
      <c r="K41" s="705"/>
      <c r="L41" s="705"/>
      <c r="M41" s="64"/>
      <c r="N41" s="64"/>
      <c r="O41" s="62"/>
    </row>
    <row r="42" spans="1:37" ht="15" customHeight="1">
      <c r="A42" s="65"/>
      <c r="B42" s="65"/>
      <c r="C42" s="66"/>
      <c r="D42" s="706"/>
      <c r="E42" s="590"/>
      <c r="F42" s="590"/>
      <c r="G42" s="68"/>
      <c r="H42" s="68"/>
      <c r="I42" s="68"/>
      <c r="J42" s="707"/>
      <c r="K42" s="707"/>
      <c r="L42" s="707"/>
      <c r="M42" s="69"/>
      <c r="N42" s="70"/>
      <c r="O42" s="70"/>
    </row>
    <row r="43" spans="1:37" ht="12.75" customHeight="1">
      <c r="A43" s="71"/>
      <c r="B43" s="71"/>
      <c r="C43" s="71"/>
      <c r="D43" s="706"/>
      <c r="E43" s="590"/>
      <c r="F43" s="590"/>
      <c r="G43" s="68"/>
      <c r="H43" s="68"/>
      <c r="I43" s="68"/>
      <c r="J43" s="72"/>
      <c r="K43" s="72"/>
      <c r="L43" s="72"/>
      <c r="M43" s="69"/>
      <c r="N43" s="70"/>
      <c r="O43" s="70"/>
    </row>
    <row r="44" spans="1:37" ht="15" customHeight="1">
      <c r="A44" s="73"/>
      <c r="B44" s="73"/>
      <c r="C44" s="73"/>
      <c r="D44" s="74"/>
      <c r="E44" s="74"/>
      <c r="F44" s="74"/>
      <c r="G44" s="75"/>
      <c r="H44" s="75"/>
      <c r="I44" s="75"/>
      <c r="J44" s="76"/>
      <c r="K44" s="76"/>
      <c r="L44" s="76"/>
      <c r="M44" s="69"/>
      <c r="N44" s="70"/>
      <c r="O44" s="70"/>
    </row>
    <row r="45" spans="1:37" ht="16.5" customHeight="1">
      <c r="A45" s="77"/>
      <c r="B45" s="77"/>
      <c r="C45" s="77"/>
      <c r="D45" s="78"/>
      <c r="E45" s="78"/>
      <c r="F45" s="78"/>
      <c r="G45" s="76"/>
      <c r="H45" s="76"/>
      <c r="I45" s="76"/>
      <c r="J45" s="708"/>
      <c r="K45" s="708"/>
      <c r="L45" s="708"/>
      <c r="M45" s="69"/>
      <c r="N45" s="70"/>
      <c r="O45" s="70"/>
    </row>
    <row r="46" spans="1:37" ht="15" customHeight="1">
      <c r="A46" s="77"/>
      <c r="B46" s="77"/>
      <c r="C46" s="77"/>
      <c r="D46" s="78"/>
      <c r="E46" s="78"/>
      <c r="F46" s="78"/>
      <c r="G46" s="78"/>
      <c r="H46" s="78"/>
      <c r="I46" s="78"/>
      <c r="J46" s="78"/>
      <c r="K46" s="78"/>
      <c r="L46" s="78"/>
      <c r="M46" s="79"/>
      <c r="N46" s="79"/>
      <c r="O46" s="80"/>
    </row>
    <row r="47" spans="1:37">
      <c r="A47" s="81"/>
      <c r="B47" s="81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3"/>
      <c r="N47" s="83"/>
      <c r="O47" s="84"/>
    </row>
    <row r="50" spans="4:37" ht="26.25">
      <c r="D50" s="85"/>
      <c r="E50" s="85"/>
    </row>
    <row r="51" spans="4:37" ht="26.25">
      <c r="D51" s="85"/>
      <c r="E51" s="85"/>
      <c r="L51" s="120"/>
      <c r="M51" s="120"/>
      <c r="N51" s="60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</row>
    <row r="52" spans="4:37" ht="26.25">
      <c r="D52" s="85"/>
      <c r="L52" s="120"/>
      <c r="M52" s="120"/>
      <c r="N52" s="60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</row>
    <row r="53" spans="4:37">
      <c r="L53" s="120"/>
      <c r="M53" s="120"/>
      <c r="N53" s="60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</row>
    <row r="54" spans="4:37">
      <c r="L54" s="120"/>
      <c r="M54" s="120"/>
      <c r="N54" s="60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</row>
    <row r="55" spans="4:37">
      <c r="L55" s="120"/>
      <c r="M55" s="120"/>
      <c r="N55" s="60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</row>
    <row r="56" spans="4:37">
      <c r="L56" s="120"/>
      <c r="M56" s="120"/>
      <c r="N56" s="60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</row>
    <row r="57" spans="4:37">
      <c r="L57" s="120"/>
      <c r="M57" s="120"/>
      <c r="N57" s="60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</row>
    <row r="58" spans="4:37">
      <c r="L58" s="120"/>
      <c r="M58" s="120"/>
      <c r="N58" s="60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</row>
    <row r="59" spans="4:37">
      <c r="L59" s="120"/>
      <c r="M59" s="120"/>
      <c r="N59" s="60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</row>
    <row r="60" spans="4:37">
      <c r="L60" s="120"/>
      <c r="M60" s="120"/>
      <c r="N60" s="60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</row>
    <row r="61" spans="4:37">
      <c r="L61" s="120"/>
      <c r="M61" s="120"/>
      <c r="N61" s="60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</row>
  </sheetData>
  <sheetProtection selectLockedCells="1"/>
  <mergeCells count="74">
    <mergeCell ref="A5:C6"/>
    <mergeCell ref="A1:J4"/>
    <mergeCell ref="K1:L4"/>
    <mergeCell ref="O2:R2"/>
    <mergeCell ref="D5:I6"/>
    <mergeCell ref="J5:L5"/>
    <mergeCell ref="J6:L6"/>
    <mergeCell ref="Q6:AJ6"/>
    <mergeCell ref="G9:H9"/>
    <mergeCell ref="Z7:Z8"/>
    <mergeCell ref="AA7:AA8"/>
    <mergeCell ref="AB7:AB8"/>
    <mergeCell ref="AC7:AC8"/>
    <mergeCell ref="S7:S8"/>
    <mergeCell ref="T7:T8"/>
    <mergeCell ref="U7:U8"/>
    <mergeCell ref="V7:V8"/>
    <mergeCell ref="X7:X8"/>
    <mergeCell ref="Y7:Y8"/>
    <mergeCell ref="A7:I7"/>
    <mergeCell ref="J7:J8"/>
    <mergeCell ref="K7:K8"/>
    <mergeCell ref="L7:L8"/>
    <mergeCell ref="Q7:Q8"/>
    <mergeCell ref="AG7:AG8"/>
    <mergeCell ref="AH7:AH8"/>
    <mergeCell ref="AI7:AI8"/>
    <mergeCell ref="AJ7:AJ8"/>
    <mergeCell ref="A8:I8"/>
    <mergeCell ref="AE7:AE8"/>
    <mergeCell ref="AF7:AF8"/>
    <mergeCell ref="R7:R8"/>
    <mergeCell ref="A35:I36"/>
    <mergeCell ref="J36:L36"/>
    <mergeCell ref="E37:I37"/>
    <mergeCell ref="J37:L37"/>
    <mergeCell ref="G26:H26"/>
    <mergeCell ref="B33:G33"/>
    <mergeCell ref="B34:G34"/>
    <mergeCell ref="A37:C37"/>
    <mergeCell ref="B30:G30"/>
    <mergeCell ref="B31:G31"/>
    <mergeCell ref="B32:G32"/>
    <mergeCell ref="A41:L41"/>
    <mergeCell ref="D42:D43"/>
    <mergeCell ref="J42:L42"/>
    <mergeCell ref="J45:L45"/>
    <mergeCell ref="D38:D40"/>
    <mergeCell ref="E38:I40"/>
    <mergeCell ref="J38:L38"/>
    <mergeCell ref="J39:L39"/>
    <mergeCell ref="J40:L40"/>
    <mergeCell ref="A38:C40"/>
    <mergeCell ref="B15:G15"/>
    <mergeCell ref="B16:G16"/>
    <mergeCell ref="B18:G18"/>
    <mergeCell ref="B19:G19"/>
    <mergeCell ref="B11:E11"/>
    <mergeCell ref="A9:F9"/>
    <mergeCell ref="A26:F26"/>
    <mergeCell ref="B27:G27"/>
    <mergeCell ref="B28:G28"/>
    <mergeCell ref="B29:G29"/>
    <mergeCell ref="B20:G20"/>
    <mergeCell ref="B21:G21"/>
    <mergeCell ref="B22:G22"/>
    <mergeCell ref="B23:G23"/>
    <mergeCell ref="B24:G24"/>
    <mergeCell ref="B25:G25"/>
    <mergeCell ref="B17:G17"/>
    <mergeCell ref="B10:G10"/>
    <mergeCell ref="B12:G12"/>
    <mergeCell ref="B13:G13"/>
    <mergeCell ref="B14:G14"/>
  </mergeCells>
  <conditionalFormatting sqref="A38 D38:E38 J9:L34">
    <cfRule type="expression" dxfId="31" priority="12">
      <formula>A9="- -"</formula>
    </cfRule>
  </conditionalFormatting>
  <conditionalFormatting sqref="A38 D38:E38 J9:L34">
    <cfRule type="expression" dxfId="30" priority="11">
      <formula>A9="+ +"</formula>
    </cfRule>
  </conditionalFormatting>
  <conditionalFormatting sqref="A38 D38:E38 J9:L34">
    <cfRule type="expression" dxfId="29" priority="10">
      <formula>A9="+"</formula>
    </cfRule>
  </conditionalFormatting>
  <conditionalFormatting sqref="A38 D38:E38 J9:L34">
    <cfRule type="expression" dxfId="28" priority="9">
      <formula>A9="-"</formula>
    </cfRule>
  </conditionalFormatting>
  <conditionalFormatting sqref="J10:L25 J27:L34">
    <cfRule type="expression" dxfId="27" priority="5">
      <formula>J10="+ +"</formula>
    </cfRule>
    <cfRule type="expression" dxfId="26" priority="6">
      <formula>J10="+"</formula>
    </cfRule>
    <cfRule type="expression" dxfId="25" priority="7">
      <formula>J10="-"</formula>
    </cfRule>
    <cfRule type="expression" dxfId="24" priority="8">
      <formula>J10="- -"</formula>
    </cfRule>
  </conditionalFormatting>
  <dataValidations count="2">
    <dataValidation type="list" allowBlank="1" showInputMessage="1" showErrorMessage="1" errorTitle="Erreur de saisie" error="Un seul niveau de maîtrise ne peut être entré." sqref="J35:L35">
      <formula1>"- -,-,+,+ +,NE"</formula1>
    </dataValidation>
    <dataValidation type="list" allowBlank="1" showInputMessage="1" showErrorMessage="1" errorTitle="Erreur de saisie" error="Cette information n'est pas un niveau de maîtrise conforme. Veuillez le choisir dans la liste proposée." promptTitle="Niveau de maîtrise" prompt="Veuillez indiquer le niveau de maîtrise de la compétence à partir de la liste de choix proposée. " sqref="J10:L25 J27:L34">
      <formula1>"- -,-,+,+ +,NE"</formula1>
    </dataValidation>
  </dataValidations>
  <printOptions horizontalCentered="1" verticalCentered="1"/>
  <pageMargins left="0" right="0" top="0.23622047244094491" bottom="0" header="0" footer="0"/>
  <pageSetup paperSize="9" scale="62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1">
    <tabColor rgb="FF92D050"/>
  </sheetPr>
  <dimension ref="A1:AK61"/>
  <sheetViews>
    <sheetView view="pageBreakPreview" zoomScale="70" zoomScaleNormal="90" zoomScaleSheetLayoutView="70" workbookViewId="0">
      <selection sqref="A1:J4"/>
    </sheetView>
  </sheetViews>
  <sheetFormatPr baseColWidth="10" defaultRowHeight="12.75"/>
  <cols>
    <col min="1" max="1" width="7.5703125" style="1" customWidth="1"/>
    <col min="2" max="2" width="21.42578125" style="1" customWidth="1"/>
    <col min="3" max="3" width="8.85546875" style="1" customWidth="1"/>
    <col min="4" max="4" width="33.42578125" style="1" customWidth="1"/>
    <col min="5" max="5" width="18.5703125" style="1" customWidth="1"/>
    <col min="6" max="6" width="7.7109375" style="1" customWidth="1"/>
    <col min="7" max="7" width="6.42578125" style="1" customWidth="1"/>
    <col min="8" max="8" width="4.42578125" style="1" customWidth="1"/>
    <col min="9" max="9" width="5.7109375" style="1" customWidth="1"/>
    <col min="10" max="11" width="11.85546875" style="1" customWidth="1"/>
    <col min="12" max="12" width="11.7109375" style="1" customWidth="1"/>
    <col min="13" max="13" width="2.28515625" style="1" customWidth="1"/>
    <col min="14" max="14" width="6.140625" style="340" customWidth="1"/>
    <col min="15" max="16" width="6.140625" style="46" customWidth="1"/>
    <col min="17" max="17" width="7.7109375" style="46" customWidth="1"/>
    <col min="18" max="22" width="6.28515625" style="46" customWidth="1"/>
    <col min="23" max="23" width="2" style="46" customWidth="1"/>
    <col min="24" max="24" width="9.7109375" style="46" customWidth="1"/>
    <col min="25" max="29" width="6.28515625" style="46" customWidth="1"/>
    <col min="30" max="30" width="1.85546875" style="46" customWidth="1"/>
    <col min="31" max="31" width="9.5703125" style="46" customWidth="1"/>
    <col min="32" max="37" width="6.28515625" style="46" customWidth="1"/>
    <col min="38" max="16384" width="11.42578125" style="1"/>
  </cols>
  <sheetData>
    <row r="1" spans="1:37" ht="22.5" customHeight="1">
      <c r="A1" s="748" t="s">
        <v>206</v>
      </c>
      <c r="B1" s="749"/>
      <c r="C1" s="749"/>
      <c r="D1" s="749"/>
      <c r="E1" s="749"/>
      <c r="F1" s="749"/>
      <c r="G1" s="749"/>
      <c r="H1" s="749"/>
      <c r="I1" s="749"/>
      <c r="J1" s="749"/>
      <c r="K1" s="754"/>
      <c r="L1" s="755"/>
      <c r="M1" s="45"/>
      <c r="N1" s="87"/>
      <c r="O1" s="87"/>
    </row>
    <row r="2" spans="1:37" ht="33" customHeight="1">
      <c r="A2" s="750"/>
      <c r="B2" s="751"/>
      <c r="C2" s="751"/>
      <c r="D2" s="751"/>
      <c r="E2" s="751"/>
      <c r="F2" s="751"/>
      <c r="G2" s="751"/>
      <c r="H2" s="751"/>
      <c r="I2" s="751"/>
      <c r="J2" s="751"/>
      <c r="K2" s="756"/>
      <c r="L2" s="757"/>
      <c r="M2" s="45"/>
      <c r="N2" s="87"/>
      <c r="O2" s="758" t="s">
        <v>49</v>
      </c>
      <c r="P2" s="758"/>
      <c r="Q2" s="758"/>
      <c r="R2" s="758"/>
    </row>
    <row r="3" spans="1:37" ht="33" customHeight="1">
      <c r="A3" s="750"/>
      <c r="B3" s="751"/>
      <c r="C3" s="751"/>
      <c r="D3" s="751"/>
      <c r="E3" s="751"/>
      <c r="F3" s="751"/>
      <c r="G3" s="751"/>
      <c r="H3" s="751"/>
      <c r="I3" s="751"/>
      <c r="J3" s="751"/>
      <c r="K3" s="756"/>
      <c r="L3" s="757"/>
      <c r="M3" s="45"/>
      <c r="N3" s="87"/>
      <c r="O3" s="47" t="s">
        <v>50</v>
      </c>
      <c r="P3" s="47" t="s">
        <v>32</v>
      </c>
      <c r="Q3" s="47" t="s">
        <v>33</v>
      </c>
      <c r="R3" s="47" t="s">
        <v>51</v>
      </c>
    </row>
    <row r="4" spans="1:37" ht="33.75" customHeight="1">
      <c r="A4" s="752"/>
      <c r="B4" s="753"/>
      <c r="C4" s="753"/>
      <c r="D4" s="753"/>
      <c r="E4" s="753"/>
      <c r="F4" s="753"/>
      <c r="G4" s="753"/>
      <c r="H4" s="753"/>
      <c r="I4" s="753"/>
      <c r="J4" s="753"/>
      <c r="K4" s="756"/>
      <c r="L4" s="757"/>
      <c r="M4" s="45"/>
      <c r="N4" s="87"/>
      <c r="O4" s="48">
        <v>2.5</v>
      </c>
      <c r="P4" s="49">
        <v>7.5</v>
      </c>
      <c r="Q4" s="49">
        <v>12.5</v>
      </c>
      <c r="R4" s="49">
        <v>17.5</v>
      </c>
    </row>
    <row r="5" spans="1:37" ht="26.25" customHeight="1">
      <c r="A5" s="744" t="s">
        <v>148</v>
      </c>
      <c r="B5" s="745"/>
      <c r="C5" s="745"/>
      <c r="D5" s="759" t="str">
        <f>'Progression compétences BCP CAP'!K1</f>
        <v>NOM PRENOM</v>
      </c>
      <c r="E5" s="759"/>
      <c r="F5" s="759"/>
      <c r="G5" s="759"/>
      <c r="H5" s="759"/>
      <c r="I5" s="760"/>
      <c r="J5" s="763" t="s">
        <v>205</v>
      </c>
      <c r="K5" s="763"/>
      <c r="L5" s="763"/>
      <c r="M5" s="50"/>
      <c r="N5" s="51"/>
      <c r="O5" s="51"/>
    </row>
    <row r="6" spans="1:37" ht="26.25" customHeight="1">
      <c r="A6" s="746"/>
      <c r="B6" s="747"/>
      <c r="C6" s="747"/>
      <c r="D6" s="761"/>
      <c r="E6" s="761"/>
      <c r="F6" s="761"/>
      <c r="G6" s="761"/>
      <c r="H6" s="761"/>
      <c r="I6" s="762"/>
      <c r="J6" s="764" t="s">
        <v>147</v>
      </c>
      <c r="K6" s="765"/>
      <c r="L6" s="766"/>
      <c r="M6" s="50"/>
      <c r="N6" s="51"/>
      <c r="O6" s="51"/>
      <c r="Q6" s="767" t="s">
        <v>52</v>
      </c>
      <c r="R6" s="767"/>
      <c r="S6" s="767"/>
      <c r="T6" s="767"/>
      <c r="U6" s="767"/>
      <c r="V6" s="767"/>
      <c r="W6" s="767"/>
      <c r="X6" s="767"/>
      <c r="Y6" s="767"/>
      <c r="Z6" s="767"/>
      <c r="AA6" s="767"/>
      <c r="AB6" s="767"/>
      <c r="AC6" s="767"/>
      <c r="AD6" s="767"/>
      <c r="AE6" s="767"/>
      <c r="AF6" s="767"/>
      <c r="AG6" s="767"/>
      <c r="AH6" s="767"/>
      <c r="AI6" s="767"/>
      <c r="AJ6" s="767"/>
      <c r="AK6" s="592"/>
    </row>
    <row r="7" spans="1:37" ht="18" customHeight="1">
      <c r="A7" s="741"/>
      <c r="B7" s="742"/>
      <c r="C7" s="742"/>
      <c r="D7" s="742"/>
      <c r="E7" s="742"/>
      <c r="F7" s="742"/>
      <c r="G7" s="742"/>
      <c r="H7" s="742"/>
      <c r="I7" s="742"/>
      <c r="J7" s="743" t="s">
        <v>53</v>
      </c>
      <c r="K7" s="743" t="s">
        <v>54</v>
      </c>
      <c r="L7" s="743" t="s">
        <v>55</v>
      </c>
      <c r="Q7" s="737" t="s">
        <v>56</v>
      </c>
      <c r="R7" s="737" t="s">
        <v>57</v>
      </c>
      <c r="S7" s="737" t="s">
        <v>58</v>
      </c>
      <c r="T7" s="737" t="s">
        <v>59</v>
      </c>
      <c r="U7" s="737" t="s">
        <v>60</v>
      </c>
      <c r="V7" s="737" t="s">
        <v>61</v>
      </c>
      <c r="W7" s="591"/>
      <c r="X7" s="737" t="s">
        <v>56</v>
      </c>
      <c r="Y7" s="737" t="s">
        <v>57</v>
      </c>
      <c r="Z7" s="737" t="s">
        <v>58</v>
      </c>
      <c r="AA7" s="737" t="s">
        <v>59</v>
      </c>
      <c r="AB7" s="737" t="s">
        <v>60</v>
      </c>
      <c r="AC7" s="737" t="s">
        <v>61</v>
      </c>
      <c r="AD7" s="591"/>
      <c r="AE7" s="737" t="s">
        <v>56</v>
      </c>
      <c r="AF7" s="737" t="s">
        <v>57</v>
      </c>
      <c r="AG7" s="737" t="s">
        <v>58</v>
      </c>
      <c r="AH7" s="737" t="s">
        <v>59</v>
      </c>
      <c r="AI7" s="737" t="s">
        <v>60</v>
      </c>
      <c r="AJ7" s="737" t="s">
        <v>61</v>
      </c>
      <c r="AK7" s="591"/>
    </row>
    <row r="8" spans="1:37" ht="13.5" customHeight="1">
      <c r="A8" s="738"/>
      <c r="B8" s="739"/>
      <c r="C8" s="739"/>
      <c r="D8" s="739"/>
      <c r="E8" s="740"/>
      <c r="F8" s="740"/>
      <c r="G8" s="740"/>
      <c r="H8" s="740"/>
      <c r="I8" s="740"/>
      <c r="J8" s="743"/>
      <c r="K8" s="743"/>
      <c r="L8" s="743"/>
      <c r="Q8" s="737"/>
      <c r="R8" s="737"/>
      <c r="S8" s="737"/>
      <c r="T8" s="737"/>
      <c r="U8" s="737"/>
      <c r="V8" s="737"/>
      <c r="W8" s="591"/>
      <c r="X8" s="737"/>
      <c r="Y8" s="737"/>
      <c r="Z8" s="737"/>
      <c r="AA8" s="737"/>
      <c r="AB8" s="737"/>
      <c r="AC8" s="737"/>
      <c r="AD8" s="591"/>
      <c r="AE8" s="737"/>
      <c r="AF8" s="737"/>
      <c r="AG8" s="737"/>
      <c r="AH8" s="737"/>
      <c r="AI8" s="737"/>
      <c r="AJ8" s="737"/>
      <c r="AK8" s="591"/>
    </row>
    <row r="9" spans="1:37" ht="24.95" customHeight="1">
      <c r="A9" s="698" t="s">
        <v>138</v>
      </c>
      <c r="B9" s="699"/>
      <c r="C9" s="699"/>
      <c r="D9" s="699"/>
      <c r="E9" s="699"/>
      <c r="F9" s="700"/>
      <c r="G9" s="735" t="s">
        <v>62</v>
      </c>
      <c r="H9" s="736"/>
      <c r="I9" s="252">
        <v>6</v>
      </c>
      <c r="J9" s="90" t="str">
        <f>IF(Q9="NE","NE",IF(Q9&gt;9.9,IF(Q9&gt;14.9,"+ +","+"),IF(Q9&lt;10,IF(Q9&lt;5,"- -","-"))))</f>
        <v>NE</v>
      </c>
      <c r="K9" s="90" t="str">
        <f>IF(X9="NE","NE",IF(X9&gt;9.9,IF(X9&gt;14.9,"+ +","+"),IF(X9&lt;10,IF(X9&lt;5,"- -","-"))))</f>
        <v>NE</v>
      </c>
      <c r="L9" s="90" t="str">
        <f>IF(AE9="NE","NE",IF(AE9&gt;9.9,IF(AE9&gt;14.9,"+ +","+"),IF(AE9&lt;10,IF(AE9&lt;5,"- -","-"))))</f>
        <v>NE</v>
      </c>
      <c r="Q9" s="52" t="str">
        <f>IF(SUM(R10:R25)=0,"NE",SUM(S10:S25)/SUM(T10:T25))</f>
        <v>NE</v>
      </c>
      <c r="R9" s="53"/>
      <c r="S9" s="52"/>
      <c r="T9" s="53"/>
      <c r="U9" s="53">
        <f>IF(J9="NE",0,Q9)</f>
        <v>0</v>
      </c>
      <c r="V9" s="53">
        <f>IF(J9="NE",0,I9)</f>
        <v>0</v>
      </c>
      <c r="W9" s="53"/>
      <c r="X9" s="53" t="str">
        <f>IF(SUM(Y10:Y25)=0,"NE",SUM(Z10:Z25)/SUM(AA10:AA25))</f>
        <v>NE</v>
      </c>
      <c r="Y9" s="53"/>
      <c r="Z9" s="53"/>
      <c r="AA9" s="53"/>
      <c r="AB9" s="53">
        <f>IF(K9="NE",0,X9)</f>
        <v>0</v>
      </c>
      <c r="AC9" s="53">
        <f>IF(K9="NE",0,I9)</f>
        <v>0</v>
      </c>
      <c r="AD9" s="53"/>
      <c r="AE9" s="53" t="str">
        <f>IF(SUM(AF10:AF25)=0,"NE",SUM(AG10:AG25)/SUM(AH10:AH25))</f>
        <v>NE</v>
      </c>
      <c r="AF9" s="53"/>
      <c r="AG9" s="53"/>
      <c r="AH9" s="53"/>
      <c r="AI9" s="53">
        <f>IF(L9="NE",0,AE9)</f>
        <v>0</v>
      </c>
      <c r="AJ9" s="53">
        <f>IF(L9="NE",0,I9)</f>
        <v>0</v>
      </c>
      <c r="AK9" s="53"/>
    </row>
    <row r="10" spans="1:37" ht="24.95" customHeight="1">
      <c r="A10" s="584" t="s">
        <v>1</v>
      </c>
      <c r="B10" s="701" t="s">
        <v>75</v>
      </c>
      <c r="C10" s="702"/>
      <c r="D10" s="702"/>
      <c r="E10" s="702"/>
      <c r="F10" s="702"/>
      <c r="G10" s="702"/>
      <c r="H10" s="255" t="s">
        <v>63</v>
      </c>
      <c r="I10" s="256">
        <v>1</v>
      </c>
      <c r="J10" s="635"/>
      <c r="K10" s="635"/>
      <c r="L10" s="635"/>
      <c r="Q10" s="54" t="str">
        <f>IF(J10="- -",I10*$O$4,IF(J10="-",I10*$P$4,IF(J10="+",I10*$Q$4,IF(J10="+ +",I10*$R$4,"NE"))))</f>
        <v>NE</v>
      </c>
      <c r="R10" s="55">
        <f t="shared" ref="R10:R12" si="0">IF(Q10="NE",0,1)</f>
        <v>0</v>
      </c>
      <c r="S10" s="55">
        <f t="shared" ref="S10:S25" si="1">IF(AND(Q10,R10)=FALSE,R10,Q10)</f>
        <v>0</v>
      </c>
      <c r="T10" s="54">
        <f>I10*R10</f>
        <v>0</v>
      </c>
      <c r="U10" s="54"/>
      <c r="V10" s="54"/>
      <c r="W10" s="54"/>
      <c r="X10" s="54" t="str">
        <f>IF(K10="- -",I10*$O$4,IF(K10="-",I10*$P$4,IF(K10="+",I10*$Q$4,IF(K10="+ +",I10*$R$4,"NE"))))</f>
        <v>NE</v>
      </c>
      <c r="Y10" s="55">
        <f t="shared" ref="Y10:Y25" si="2">IF(X10="NE",0,1)</f>
        <v>0</v>
      </c>
      <c r="Z10" s="55">
        <f t="shared" ref="Z10:Z25" si="3">IF(AND(X10,Y10)=FALSE,Y10,X10)</f>
        <v>0</v>
      </c>
      <c r="AA10" s="54">
        <f>I10*Y10</f>
        <v>0</v>
      </c>
      <c r="AB10" s="54"/>
      <c r="AC10" s="54"/>
      <c r="AD10" s="54"/>
      <c r="AE10" s="54" t="str">
        <f>IF(L10="- -",I10*$O$4,IF(L10="-",I10*$P$4,IF(L10="+",I10*$Q$4,IF(L10="+ +",I10*$R$4,"NE"))))</f>
        <v>NE</v>
      </c>
      <c r="AF10" s="55">
        <f t="shared" ref="AF10:AF25" si="4">IF(AE10="NE",0,1)</f>
        <v>0</v>
      </c>
      <c r="AG10" s="55">
        <f t="shared" ref="AG10:AG25" si="5">IF(AND(AE10,AF10)=FALSE,AF10,AE10)</f>
        <v>0</v>
      </c>
      <c r="AH10" s="54">
        <f>I10*AF10</f>
        <v>0</v>
      </c>
      <c r="AI10" s="54"/>
      <c r="AJ10" s="54"/>
      <c r="AK10" s="54"/>
    </row>
    <row r="11" spans="1:37" ht="24.95" customHeight="1">
      <c r="A11" s="257" t="s">
        <v>2</v>
      </c>
      <c r="B11" s="703" t="s">
        <v>114</v>
      </c>
      <c r="C11" s="704"/>
      <c r="D11" s="704"/>
      <c r="E11" s="704"/>
      <c r="F11" s="260"/>
      <c r="G11" s="260"/>
      <c r="H11" s="259" t="s">
        <v>63</v>
      </c>
      <c r="I11" s="260">
        <v>1</v>
      </c>
      <c r="J11" s="635"/>
      <c r="K11" s="635"/>
      <c r="L11" s="635"/>
      <c r="Q11" s="54" t="str">
        <f>IF(J11="- -",I11*$O$4,IF(J11="-",I11*$P$4,IF(J11="+",I11*$Q$4,IF(J11="+ +",I11*$R$4,"NE"))))</f>
        <v>NE</v>
      </c>
      <c r="R11" s="55">
        <f t="shared" si="0"/>
        <v>0</v>
      </c>
      <c r="S11" s="55">
        <f t="shared" si="1"/>
        <v>0</v>
      </c>
      <c r="T11" s="54">
        <f>I11*R11</f>
        <v>0</v>
      </c>
      <c r="U11" s="54"/>
      <c r="V11" s="54"/>
      <c r="W11" s="54"/>
      <c r="X11" s="54" t="str">
        <f>IF(K11="- -",I11*$O$4,IF(K11="-",I11*$P$4,IF(K11="+",I11*$Q$4,IF(K11="+ +",I11*$R$4,"NE"))))</f>
        <v>NE</v>
      </c>
      <c r="Y11" s="55">
        <f t="shared" si="2"/>
        <v>0</v>
      </c>
      <c r="Z11" s="55">
        <f t="shared" si="3"/>
        <v>0</v>
      </c>
      <c r="AA11" s="54">
        <f>I11*Y11</f>
        <v>0</v>
      </c>
      <c r="AB11" s="54"/>
      <c r="AC11" s="54"/>
      <c r="AD11" s="54"/>
      <c r="AE11" s="54" t="str">
        <f>IF(L11="- -",I11*$O$4,IF(L11="-",I11*$P$4,IF(L11="+",I11*$Q$4,IF(L11="+ +",I11*$R$4,"NE"))))</f>
        <v>NE</v>
      </c>
      <c r="AF11" s="55">
        <f t="shared" si="4"/>
        <v>0</v>
      </c>
      <c r="AG11" s="55">
        <f t="shared" si="5"/>
        <v>0</v>
      </c>
      <c r="AH11" s="54">
        <f>I11*AF11</f>
        <v>0</v>
      </c>
      <c r="AI11" s="54"/>
      <c r="AJ11" s="54"/>
      <c r="AK11" s="54"/>
    </row>
    <row r="12" spans="1:37" ht="24.95" customHeight="1">
      <c r="A12" s="584" t="s">
        <v>6</v>
      </c>
      <c r="B12" s="701" t="s">
        <v>81</v>
      </c>
      <c r="C12" s="702"/>
      <c r="D12" s="702"/>
      <c r="E12" s="702"/>
      <c r="F12" s="702"/>
      <c r="G12" s="702"/>
      <c r="H12" s="255" t="s">
        <v>63</v>
      </c>
      <c r="I12" s="256">
        <v>1</v>
      </c>
      <c r="J12" s="635"/>
      <c r="K12" s="635"/>
      <c r="L12" s="635"/>
      <c r="Q12" s="54" t="str">
        <f>IF(J12="- -",I12*$O$4,IF(J12="-",I12*$P$4,IF(J12="+",I12*$Q$4,IF(J12="+ +",I12*$R$4,"NE"))))</f>
        <v>NE</v>
      </c>
      <c r="R12" s="55">
        <f t="shared" si="0"/>
        <v>0</v>
      </c>
      <c r="S12" s="55">
        <f t="shared" si="1"/>
        <v>0</v>
      </c>
      <c r="T12" s="54">
        <f>I12*R12</f>
        <v>0</v>
      </c>
      <c r="U12" s="54"/>
      <c r="V12" s="54"/>
      <c r="W12" s="54"/>
      <c r="X12" s="54" t="str">
        <f>IF(K12="- -",I12*$O$4,IF(K12="-",I12*$P$4,IF(K12="+",I12*$Q$4,IF(K12="+ +",I12*$R$4,"NE"))))</f>
        <v>NE</v>
      </c>
      <c r="Y12" s="55">
        <f t="shared" si="2"/>
        <v>0</v>
      </c>
      <c r="Z12" s="55">
        <f t="shared" si="3"/>
        <v>0</v>
      </c>
      <c r="AA12" s="54">
        <f>I12*Y12</f>
        <v>0</v>
      </c>
      <c r="AB12" s="54"/>
      <c r="AC12" s="54"/>
      <c r="AD12" s="54"/>
      <c r="AE12" s="54" t="str">
        <f>IF(L12="- -",I12*$O$4,IF(L12="-",I12*$P$4,IF(L12="+",I12*$Q$4,IF(L12="+ +",I12*$R$4,"NE"))))</f>
        <v>NE</v>
      </c>
      <c r="AF12" s="55">
        <f t="shared" si="4"/>
        <v>0</v>
      </c>
      <c r="AG12" s="55">
        <f t="shared" si="5"/>
        <v>0</v>
      </c>
      <c r="AH12" s="54">
        <f>I12*AF12</f>
        <v>0</v>
      </c>
      <c r="AI12" s="54"/>
      <c r="AJ12" s="54"/>
      <c r="AK12" s="54"/>
    </row>
    <row r="13" spans="1:37" ht="24.95" customHeight="1">
      <c r="A13" s="262" t="s">
        <v>15</v>
      </c>
      <c r="B13" s="703" t="s">
        <v>82</v>
      </c>
      <c r="C13" s="704"/>
      <c r="D13" s="704"/>
      <c r="E13" s="704"/>
      <c r="F13" s="704"/>
      <c r="G13" s="704"/>
      <c r="H13" s="259" t="s">
        <v>63</v>
      </c>
      <c r="I13" s="260">
        <v>1</v>
      </c>
      <c r="J13" s="635"/>
      <c r="K13" s="635"/>
      <c r="L13" s="635"/>
      <c r="Q13" s="54" t="str">
        <f t="shared" ref="Q13" si="6">IF(J13="- -",I13*$O$4,IF(J13="-",I13*$P$4,IF(J13="+",I13*$Q$4,IF(J13="+ +",I13*$R$4,"NE"))))</f>
        <v>NE</v>
      </c>
      <c r="R13" s="55">
        <f>IF(Q13="NE",0,1)</f>
        <v>0</v>
      </c>
      <c r="S13" s="55">
        <f t="shared" si="1"/>
        <v>0</v>
      </c>
      <c r="T13" s="54">
        <f t="shared" ref="T13:T25" si="7">I13*R13</f>
        <v>0</v>
      </c>
      <c r="U13" s="54"/>
      <c r="V13" s="54"/>
      <c r="W13" s="54"/>
      <c r="X13" s="54" t="str">
        <f t="shared" ref="X13:X25" si="8">IF(K13="- -",I13*$O$4,IF(K13="-",I13*$P$4,IF(K13="+",I13*$Q$4,IF(K13="+ +",I13*$R$4,"NE"))))</f>
        <v>NE</v>
      </c>
      <c r="Y13" s="55">
        <f t="shared" si="2"/>
        <v>0</v>
      </c>
      <c r="Z13" s="55">
        <f t="shared" si="3"/>
        <v>0</v>
      </c>
      <c r="AA13" s="54">
        <f t="shared" ref="AA13:AA25" si="9">I13*Y13</f>
        <v>0</v>
      </c>
      <c r="AB13" s="54"/>
      <c r="AC13" s="54"/>
      <c r="AD13" s="54"/>
      <c r="AE13" s="54" t="str">
        <f t="shared" ref="AE13:AE25" si="10">IF(L13="- -",I13*$O$4,IF(L13="-",I13*$P$4,IF(L13="+",I13*$Q$4,IF(L13="+ +",I13*$R$4,"NE"))))</f>
        <v>NE</v>
      </c>
      <c r="AF13" s="55">
        <f t="shared" si="4"/>
        <v>0</v>
      </c>
      <c r="AG13" s="55">
        <f t="shared" si="5"/>
        <v>0</v>
      </c>
      <c r="AH13" s="54">
        <f t="shared" ref="AH13:AH25" si="11">I13*AF13</f>
        <v>0</v>
      </c>
      <c r="AI13" s="54"/>
      <c r="AJ13" s="54"/>
      <c r="AK13" s="54"/>
    </row>
    <row r="14" spans="1:37" ht="24.95" customHeight="1">
      <c r="A14" s="263" t="s">
        <v>7</v>
      </c>
      <c r="B14" s="701" t="s">
        <v>116</v>
      </c>
      <c r="C14" s="702"/>
      <c r="D14" s="702"/>
      <c r="E14" s="702"/>
      <c r="F14" s="702"/>
      <c r="G14" s="702"/>
      <c r="H14" s="255" t="s">
        <v>63</v>
      </c>
      <c r="I14" s="256">
        <v>1</v>
      </c>
      <c r="J14" s="635"/>
      <c r="K14" s="635"/>
      <c r="L14" s="635"/>
      <c r="Q14" s="54" t="str">
        <f>IF(J14="- -",I14*$O$4,IF(J14="-",I14*$P$4,IF(J14="+",I14*$Q$4,IF(J14="+ +",I14*$R$4,"NE"))))</f>
        <v>NE</v>
      </c>
      <c r="R14" s="55">
        <f>IF(Q14="NE",0,1)</f>
        <v>0</v>
      </c>
      <c r="S14" s="55">
        <f t="shared" si="1"/>
        <v>0</v>
      </c>
      <c r="T14" s="54">
        <f t="shared" si="7"/>
        <v>0</v>
      </c>
      <c r="U14" s="54"/>
      <c r="V14" s="54"/>
      <c r="W14" s="54"/>
      <c r="X14" s="54" t="str">
        <f t="shared" si="8"/>
        <v>NE</v>
      </c>
      <c r="Y14" s="55">
        <f t="shared" si="2"/>
        <v>0</v>
      </c>
      <c r="Z14" s="55">
        <f t="shared" si="3"/>
        <v>0</v>
      </c>
      <c r="AA14" s="54">
        <f t="shared" si="9"/>
        <v>0</v>
      </c>
      <c r="AB14" s="54"/>
      <c r="AC14" s="54"/>
      <c r="AD14" s="54"/>
      <c r="AE14" s="54" t="str">
        <f t="shared" si="10"/>
        <v>NE</v>
      </c>
      <c r="AF14" s="55">
        <f t="shared" si="4"/>
        <v>0</v>
      </c>
      <c r="AG14" s="55">
        <f t="shared" si="5"/>
        <v>0</v>
      </c>
      <c r="AH14" s="54">
        <f t="shared" si="11"/>
        <v>0</v>
      </c>
      <c r="AI14" s="54"/>
      <c r="AJ14" s="54"/>
      <c r="AK14" s="54"/>
    </row>
    <row r="15" spans="1:37" ht="24.95" customHeight="1">
      <c r="A15" s="257" t="s">
        <v>16</v>
      </c>
      <c r="B15" s="703" t="s">
        <v>83</v>
      </c>
      <c r="C15" s="704"/>
      <c r="D15" s="704"/>
      <c r="E15" s="704"/>
      <c r="F15" s="704"/>
      <c r="G15" s="704"/>
      <c r="H15" s="259" t="s">
        <v>63</v>
      </c>
      <c r="I15" s="260">
        <v>1</v>
      </c>
      <c r="J15" s="635"/>
      <c r="K15" s="635"/>
      <c r="L15" s="635"/>
      <c r="Q15" s="54" t="str">
        <f>IF(J15="- -",I15*$O$4,IF(J15="-",I15*$P$4,IF(J15="+",I15*$Q$4,IF(J15="+ +",I15*$R$4,"NE"))))</f>
        <v>NE</v>
      </c>
      <c r="R15" s="55">
        <f>IF(Q15="NE",0,1)</f>
        <v>0</v>
      </c>
      <c r="S15" s="55">
        <f t="shared" si="1"/>
        <v>0</v>
      </c>
      <c r="T15" s="54">
        <f t="shared" si="7"/>
        <v>0</v>
      </c>
      <c r="U15" s="54"/>
      <c r="V15" s="54"/>
      <c r="W15" s="54"/>
      <c r="X15" s="54" t="str">
        <f t="shared" si="8"/>
        <v>NE</v>
      </c>
      <c r="Y15" s="55">
        <f t="shared" si="2"/>
        <v>0</v>
      </c>
      <c r="Z15" s="55">
        <f t="shared" si="3"/>
        <v>0</v>
      </c>
      <c r="AA15" s="54">
        <f t="shared" si="9"/>
        <v>0</v>
      </c>
      <c r="AB15" s="54"/>
      <c r="AC15" s="54"/>
      <c r="AD15" s="54"/>
      <c r="AE15" s="54" t="str">
        <f t="shared" si="10"/>
        <v>NE</v>
      </c>
      <c r="AF15" s="55">
        <f t="shared" si="4"/>
        <v>0</v>
      </c>
      <c r="AG15" s="55">
        <f t="shared" si="5"/>
        <v>0</v>
      </c>
      <c r="AH15" s="54">
        <f t="shared" si="11"/>
        <v>0</v>
      </c>
      <c r="AI15" s="54"/>
      <c r="AJ15" s="54"/>
      <c r="AK15" s="54"/>
    </row>
    <row r="16" spans="1:37" ht="24.95" customHeight="1">
      <c r="A16" s="584" t="s">
        <v>8</v>
      </c>
      <c r="B16" s="701" t="s">
        <v>85</v>
      </c>
      <c r="C16" s="702"/>
      <c r="D16" s="702"/>
      <c r="E16" s="702"/>
      <c r="F16" s="702"/>
      <c r="G16" s="702"/>
      <c r="H16" s="255" t="s">
        <v>63</v>
      </c>
      <c r="I16" s="256">
        <v>1</v>
      </c>
      <c r="J16" s="635"/>
      <c r="K16" s="635"/>
      <c r="L16" s="635"/>
      <c r="Q16" s="54" t="str">
        <f t="shared" ref="Q16:Q25" si="12">IF(J16="- -",I16*$O$4,IF(J16="-",I16*$P$4,IF(J16="+",I16*$Q$4,IF(J16="+ +",I16*$R$4,"NE"))))</f>
        <v>NE</v>
      </c>
      <c r="R16" s="55">
        <f t="shared" ref="R16:R25" si="13">IF(Q16="NE",0,1)</f>
        <v>0</v>
      </c>
      <c r="S16" s="55">
        <f t="shared" si="1"/>
        <v>0</v>
      </c>
      <c r="T16" s="54">
        <f t="shared" si="7"/>
        <v>0</v>
      </c>
      <c r="U16" s="54"/>
      <c r="V16" s="54"/>
      <c r="W16" s="54"/>
      <c r="X16" s="54" t="str">
        <f t="shared" si="8"/>
        <v>NE</v>
      </c>
      <c r="Y16" s="55">
        <f t="shared" si="2"/>
        <v>0</v>
      </c>
      <c r="Z16" s="55">
        <f t="shared" si="3"/>
        <v>0</v>
      </c>
      <c r="AA16" s="54">
        <f t="shared" si="9"/>
        <v>0</v>
      </c>
      <c r="AB16" s="54"/>
      <c r="AC16" s="54"/>
      <c r="AD16" s="54"/>
      <c r="AE16" s="54" t="str">
        <f t="shared" si="10"/>
        <v>NE</v>
      </c>
      <c r="AF16" s="55">
        <f t="shared" si="4"/>
        <v>0</v>
      </c>
      <c r="AG16" s="55">
        <f t="shared" si="5"/>
        <v>0</v>
      </c>
      <c r="AH16" s="54">
        <f t="shared" si="11"/>
        <v>0</v>
      </c>
      <c r="AI16" s="54"/>
      <c r="AJ16" s="54"/>
      <c r="AK16" s="54"/>
    </row>
    <row r="17" spans="1:37" ht="24.95" customHeight="1">
      <c r="A17" s="262" t="s">
        <v>9</v>
      </c>
      <c r="B17" s="703" t="s">
        <v>119</v>
      </c>
      <c r="C17" s="704"/>
      <c r="D17" s="704"/>
      <c r="E17" s="704"/>
      <c r="F17" s="704"/>
      <c r="G17" s="704"/>
      <c r="H17" s="259" t="s">
        <v>63</v>
      </c>
      <c r="I17" s="260">
        <v>1</v>
      </c>
      <c r="J17" s="635"/>
      <c r="K17" s="635"/>
      <c r="L17" s="635"/>
      <c r="Q17" s="54" t="str">
        <f t="shared" si="12"/>
        <v>NE</v>
      </c>
      <c r="R17" s="55">
        <f t="shared" si="13"/>
        <v>0</v>
      </c>
      <c r="S17" s="55">
        <f t="shared" si="1"/>
        <v>0</v>
      </c>
      <c r="T17" s="54">
        <f t="shared" si="7"/>
        <v>0</v>
      </c>
      <c r="U17" s="54"/>
      <c r="V17" s="54"/>
      <c r="W17" s="54"/>
      <c r="X17" s="54" t="str">
        <f t="shared" si="8"/>
        <v>NE</v>
      </c>
      <c r="Y17" s="55">
        <f t="shared" si="2"/>
        <v>0</v>
      </c>
      <c r="Z17" s="55">
        <f t="shared" si="3"/>
        <v>0</v>
      </c>
      <c r="AA17" s="54">
        <f t="shared" si="9"/>
        <v>0</v>
      </c>
      <c r="AB17" s="54"/>
      <c r="AC17" s="54"/>
      <c r="AD17" s="54"/>
      <c r="AE17" s="54" t="str">
        <f t="shared" si="10"/>
        <v>NE</v>
      </c>
      <c r="AF17" s="55">
        <f t="shared" si="4"/>
        <v>0</v>
      </c>
      <c r="AG17" s="55">
        <f t="shared" si="5"/>
        <v>0</v>
      </c>
      <c r="AH17" s="54">
        <f t="shared" si="11"/>
        <v>0</v>
      </c>
      <c r="AI17" s="54"/>
      <c r="AJ17" s="54"/>
      <c r="AK17" s="54"/>
    </row>
    <row r="18" spans="1:37" ht="24.95" customHeight="1">
      <c r="A18" s="365" t="s">
        <v>10</v>
      </c>
      <c r="B18" s="701" t="s">
        <v>88</v>
      </c>
      <c r="C18" s="702"/>
      <c r="D18" s="702"/>
      <c r="E18" s="702"/>
      <c r="F18" s="702"/>
      <c r="G18" s="702"/>
      <c r="H18" s="255" t="s">
        <v>63</v>
      </c>
      <c r="I18" s="256">
        <v>1</v>
      </c>
      <c r="J18" s="635"/>
      <c r="K18" s="635"/>
      <c r="L18" s="635"/>
      <c r="Q18" s="54" t="str">
        <f t="shared" si="12"/>
        <v>NE</v>
      </c>
      <c r="R18" s="55">
        <f t="shared" si="13"/>
        <v>0</v>
      </c>
      <c r="S18" s="55">
        <f t="shared" si="1"/>
        <v>0</v>
      </c>
      <c r="T18" s="54">
        <f t="shared" si="7"/>
        <v>0</v>
      </c>
      <c r="U18" s="54"/>
      <c r="V18" s="54"/>
      <c r="W18" s="54"/>
      <c r="X18" s="54" t="str">
        <f t="shared" si="8"/>
        <v>NE</v>
      </c>
      <c r="Y18" s="55">
        <f t="shared" si="2"/>
        <v>0</v>
      </c>
      <c r="Z18" s="55">
        <f t="shared" si="3"/>
        <v>0</v>
      </c>
      <c r="AA18" s="54">
        <f t="shared" si="9"/>
        <v>0</v>
      </c>
      <c r="AB18" s="54"/>
      <c r="AC18" s="54"/>
      <c r="AD18" s="54"/>
      <c r="AE18" s="54" t="str">
        <f t="shared" si="10"/>
        <v>NE</v>
      </c>
      <c r="AF18" s="55">
        <f t="shared" si="4"/>
        <v>0</v>
      </c>
      <c r="AG18" s="55">
        <f t="shared" si="5"/>
        <v>0</v>
      </c>
      <c r="AH18" s="54">
        <f t="shared" si="11"/>
        <v>0</v>
      </c>
      <c r="AI18" s="54"/>
      <c r="AJ18" s="54"/>
      <c r="AK18" s="54"/>
    </row>
    <row r="19" spans="1:37" s="339" customFormat="1" ht="24.95" customHeight="1">
      <c r="A19" s="257" t="s">
        <v>20</v>
      </c>
      <c r="B19" s="703" t="s">
        <v>104</v>
      </c>
      <c r="C19" s="704"/>
      <c r="D19" s="704"/>
      <c r="E19" s="704"/>
      <c r="F19" s="704"/>
      <c r="G19" s="704"/>
      <c r="H19" s="259" t="s">
        <v>63</v>
      </c>
      <c r="I19" s="260">
        <v>1</v>
      </c>
      <c r="J19" s="635"/>
      <c r="K19" s="635"/>
      <c r="L19" s="635"/>
      <c r="M19" s="56"/>
      <c r="N19" s="56"/>
      <c r="O19" s="132"/>
      <c r="P19" s="57"/>
      <c r="Q19" s="54" t="str">
        <f t="shared" si="12"/>
        <v>NE</v>
      </c>
      <c r="R19" s="55">
        <f t="shared" si="13"/>
        <v>0</v>
      </c>
      <c r="S19" s="55">
        <f t="shared" si="1"/>
        <v>0</v>
      </c>
      <c r="T19" s="54">
        <f t="shared" si="7"/>
        <v>0</v>
      </c>
      <c r="U19" s="54"/>
      <c r="V19" s="54"/>
      <c r="W19" s="54"/>
      <c r="X19" s="54" t="str">
        <f t="shared" si="8"/>
        <v>NE</v>
      </c>
      <c r="Y19" s="55">
        <f t="shared" si="2"/>
        <v>0</v>
      </c>
      <c r="Z19" s="55">
        <f t="shared" si="3"/>
        <v>0</v>
      </c>
      <c r="AA19" s="54">
        <f t="shared" si="9"/>
        <v>0</v>
      </c>
      <c r="AB19" s="54"/>
      <c r="AC19" s="54"/>
      <c r="AD19" s="54"/>
      <c r="AE19" s="54" t="str">
        <f t="shared" si="10"/>
        <v>NE</v>
      </c>
      <c r="AF19" s="55">
        <f t="shared" si="4"/>
        <v>0</v>
      </c>
      <c r="AG19" s="55">
        <f t="shared" si="5"/>
        <v>0</v>
      </c>
      <c r="AH19" s="54">
        <f t="shared" si="11"/>
        <v>0</v>
      </c>
      <c r="AI19" s="54"/>
      <c r="AJ19" s="54"/>
      <c r="AK19" s="54"/>
    </row>
    <row r="20" spans="1:37" ht="24.95" customHeight="1">
      <c r="A20" s="584" t="s">
        <v>22</v>
      </c>
      <c r="B20" s="701" t="s">
        <v>130</v>
      </c>
      <c r="C20" s="702"/>
      <c r="D20" s="702"/>
      <c r="E20" s="702"/>
      <c r="F20" s="702"/>
      <c r="G20" s="702"/>
      <c r="H20" s="255" t="s">
        <v>63</v>
      </c>
      <c r="I20" s="256">
        <v>1</v>
      </c>
      <c r="J20" s="635"/>
      <c r="K20" s="635"/>
      <c r="L20" s="635"/>
      <c r="Q20" s="54" t="str">
        <f t="shared" si="12"/>
        <v>NE</v>
      </c>
      <c r="R20" s="55">
        <f t="shared" si="13"/>
        <v>0</v>
      </c>
      <c r="S20" s="55">
        <f t="shared" si="1"/>
        <v>0</v>
      </c>
      <c r="T20" s="54">
        <f t="shared" si="7"/>
        <v>0</v>
      </c>
      <c r="U20" s="54"/>
      <c r="V20" s="54"/>
      <c r="W20" s="54"/>
      <c r="X20" s="54" t="str">
        <f t="shared" si="8"/>
        <v>NE</v>
      </c>
      <c r="Y20" s="55">
        <f t="shared" si="2"/>
        <v>0</v>
      </c>
      <c r="Z20" s="55">
        <f t="shared" si="3"/>
        <v>0</v>
      </c>
      <c r="AA20" s="54">
        <f t="shared" si="9"/>
        <v>0</v>
      </c>
      <c r="AB20" s="54"/>
      <c r="AC20" s="54"/>
      <c r="AD20" s="54"/>
      <c r="AE20" s="54" t="str">
        <f t="shared" si="10"/>
        <v>NE</v>
      </c>
      <c r="AF20" s="55">
        <f t="shared" si="4"/>
        <v>0</v>
      </c>
      <c r="AG20" s="55">
        <f t="shared" si="5"/>
        <v>0</v>
      </c>
      <c r="AH20" s="54">
        <f t="shared" si="11"/>
        <v>0</v>
      </c>
      <c r="AI20" s="54"/>
      <c r="AJ20" s="54"/>
      <c r="AK20" s="54"/>
    </row>
    <row r="21" spans="1:37" ht="24.95" customHeight="1">
      <c r="A21" s="262" t="s">
        <v>23</v>
      </c>
      <c r="B21" s="703" t="s">
        <v>109</v>
      </c>
      <c r="C21" s="704"/>
      <c r="D21" s="704"/>
      <c r="E21" s="704"/>
      <c r="F21" s="704"/>
      <c r="G21" s="704"/>
      <c r="H21" s="259" t="s">
        <v>63</v>
      </c>
      <c r="I21" s="260">
        <v>1</v>
      </c>
      <c r="J21" s="635"/>
      <c r="K21" s="635"/>
      <c r="L21" s="635"/>
      <c r="Q21" s="54" t="str">
        <f t="shared" si="12"/>
        <v>NE</v>
      </c>
      <c r="R21" s="55">
        <f t="shared" si="13"/>
        <v>0</v>
      </c>
      <c r="S21" s="55">
        <f t="shared" si="1"/>
        <v>0</v>
      </c>
      <c r="T21" s="54">
        <f t="shared" si="7"/>
        <v>0</v>
      </c>
      <c r="U21" s="54"/>
      <c r="V21" s="54"/>
      <c r="W21" s="54"/>
      <c r="X21" s="54" t="str">
        <f t="shared" si="8"/>
        <v>NE</v>
      </c>
      <c r="Y21" s="55">
        <f t="shared" si="2"/>
        <v>0</v>
      </c>
      <c r="Z21" s="55">
        <f t="shared" si="3"/>
        <v>0</v>
      </c>
      <c r="AA21" s="54">
        <f t="shared" si="9"/>
        <v>0</v>
      </c>
      <c r="AB21" s="54"/>
      <c r="AC21" s="54"/>
      <c r="AD21" s="54"/>
      <c r="AE21" s="54" t="str">
        <f t="shared" si="10"/>
        <v>NE</v>
      </c>
      <c r="AF21" s="55">
        <f t="shared" si="4"/>
        <v>0</v>
      </c>
      <c r="AG21" s="55">
        <f t="shared" si="5"/>
        <v>0</v>
      </c>
      <c r="AH21" s="54">
        <f t="shared" si="11"/>
        <v>0</v>
      </c>
      <c r="AI21" s="54"/>
      <c r="AJ21" s="54"/>
      <c r="AK21" s="54"/>
    </row>
    <row r="22" spans="1:37" ht="24.95" customHeight="1">
      <c r="A22" s="365" t="s">
        <v>111</v>
      </c>
      <c r="B22" s="701" t="s">
        <v>110</v>
      </c>
      <c r="C22" s="702"/>
      <c r="D22" s="702"/>
      <c r="E22" s="702"/>
      <c r="F22" s="702"/>
      <c r="G22" s="702"/>
      <c r="H22" s="255" t="s">
        <v>63</v>
      </c>
      <c r="I22" s="256">
        <v>1</v>
      </c>
      <c r="J22" s="635"/>
      <c r="K22" s="635"/>
      <c r="L22" s="635"/>
      <c r="Q22" s="54" t="str">
        <f t="shared" si="12"/>
        <v>NE</v>
      </c>
      <c r="R22" s="55">
        <f t="shared" si="13"/>
        <v>0</v>
      </c>
      <c r="S22" s="55">
        <f t="shared" si="1"/>
        <v>0</v>
      </c>
      <c r="T22" s="54">
        <f t="shared" si="7"/>
        <v>0</v>
      </c>
      <c r="U22" s="54"/>
      <c r="V22" s="54"/>
      <c r="W22" s="54"/>
      <c r="X22" s="54" t="str">
        <f t="shared" si="8"/>
        <v>NE</v>
      </c>
      <c r="Y22" s="55">
        <f t="shared" si="2"/>
        <v>0</v>
      </c>
      <c r="Z22" s="55">
        <f t="shared" si="3"/>
        <v>0</v>
      </c>
      <c r="AA22" s="54">
        <f t="shared" si="9"/>
        <v>0</v>
      </c>
      <c r="AB22" s="54"/>
      <c r="AC22" s="54"/>
      <c r="AD22" s="54"/>
      <c r="AE22" s="54" t="str">
        <f t="shared" si="10"/>
        <v>NE</v>
      </c>
      <c r="AF22" s="55">
        <f t="shared" si="4"/>
        <v>0</v>
      </c>
      <c r="AG22" s="55">
        <f t="shared" si="5"/>
        <v>0</v>
      </c>
      <c r="AH22" s="54">
        <f t="shared" si="11"/>
        <v>0</v>
      </c>
      <c r="AI22" s="54"/>
      <c r="AJ22" s="54"/>
      <c r="AK22" s="54"/>
    </row>
    <row r="23" spans="1:37" ht="24.95" customHeight="1">
      <c r="A23" s="262" t="s">
        <v>17</v>
      </c>
      <c r="B23" s="703" t="s">
        <v>127</v>
      </c>
      <c r="C23" s="704"/>
      <c r="D23" s="704"/>
      <c r="E23" s="704"/>
      <c r="F23" s="704"/>
      <c r="G23" s="704"/>
      <c r="H23" s="259" t="s">
        <v>63</v>
      </c>
      <c r="I23" s="260">
        <v>1</v>
      </c>
      <c r="J23" s="635"/>
      <c r="K23" s="635"/>
      <c r="L23" s="635"/>
      <c r="Q23" s="54" t="str">
        <f t="shared" si="12"/>
        <v>NE</v>
      </c>
      <c r="R23" s="55">
        <f t="shared" si="13"/>
        <v>0</v>
      </c>
      <c r="S23" s="55">
        <f t="shared" si="1"/>
        <v>0</v>
      </c>
      <c r="T23" s="54">
        <f t="shared" si="7"/>
        <v>0</v>
      </c>
      <c r="U23" s="54"/>
      <c r="V23" s="54"/>
      <c r="W23" s="54"/>
      <c r="X23" s="54" t="str">
        <f t="shared" si="8"/>
        <v>NE</v>
      </c>
      <c r="Y23" s="55">
        <f t="shared" si="2"/>
        <v>0</v>
      </c>
      <c r="Z23" s="55">
        <f t="shared" si="3"/>
        <v>0</v>
      </c>
      <c r="AA23" s="54">
        <f t="shared" si="9"/>
        <v>0</v>
      </c>
      <c r="AB23" s="54"/>
      <c r="AC23" s="54"/>
      <c r="AD23" s="54"/>
      <c r="AE23" s="54" t="str">
        <f t="shared" si="10"/>
        <v>NE</v>
      </c>
      <c r="AF23" s="55">
        <f t="shared" si="4"/>
        <v>0</v>
      </c>
      <c r="AG23" s="55">
        <f t="shared" si="5"/>
        <v>0</v>
      </c>
      <c r="AH23" s="54">
        <f t="shared" si="11"/>
        <v>0</v>
      </c>
      <c r="AI23" s="54"/>
      <c r="AJ23" s="54"/>
      <c r="AK23" s="54"/>
    </row>
    <row r="24" spans="1:37" ht="24.95" customHeight="1">
      <c r="A24" s="584" t="s">
        <v>24</v>
      </c>
      <c r="B24" s="701" t="s">
        <v>0</v>
      </c>
      <c r="C24" s="702"/>
      <c r="D24" s="702"/>
      <c r="E24" s="702"/>
      <c r="F24" s="702"/>
      <c r="G24" s="702"/>
      <c r="H24" s="255" t="s">
        <v>63</v>
      </c>
      <c r="I24" s="256">
        <v>1</v>
      </c>
      <c r="J24" s="635"/>
      <c r="K24" s="635"/>
      <c r="L24" s="635"/>
      <c r="Q24" s="54" t="str">
        <f t="shared" si="12"/>
        <v>NE</v>
      </c>
      <c r="R24" s="55">
        <f t="shared" si="13"/>
        <v>0</v>
      </c>
      <c r="S24" s="55">
        <f t="shared" si="1"/>
        <v>0</v>
      </c>
      <c r="T24" s="54">
        <f t="shared" si="7"/>
        <v>0</v>
      </c>
      <c r="U24" s="54"/>
      <c r="V24" s="54"/>
      <c r="W24" s="54"/>
      <c r="X24" s="54" t="str">
        <f t="shared" si="8"/>
        <v>NE</v>
      </c>
      <c r="Y24" s="55">
        <f t="shared" si="2"/>
        <v>0</v>
      </c>
      <c r="Z24" s="55">
        <f t="shared" si="3"/>
        <v>0</v>
      </c>
      <c r="AA24" s="54">
        <f t="shared" si="9"/>
        <v>0</v>
      </c>
      <c r="AB24" s="54"/>
      <c r="AC24" s="54"/>
      <c r="AD24" s="54"/>
      <c r="AE24" s="54" t="str">
        <f t="shared" si="10"/>
        <v>NE</v>
      </c>
      <c r="AF24" s="55">
        <f t="shared" si="4"/>
        <v>0</v>
      </c>
      <c r="AG24" s="55">
        <f t="shared" si="5"/>
        <v>0</v>
      </c>
      <c r="AH24" s="54">
        <f t="shared" si="11"/>
        <v>0</v>
      </c>
      <c r="AI24" s="54"/>
      <c r="AJ24" s="54"/>
      <c r="AK24" s="54"/>
    </row>
    <row r="25" spans="1:37" ht="24.95" customHeight="1">
      <c r="A25" s="257" t="s">
        <v>112</v>
      </c>
      <c r="B25" s="703" t="s">
        <v>123</v>
      </c>
      <c r="C25" s="704"/>
      <c r="D25" s="704"/>
      <c r="E25" s="704"/>
      <c r="F25" s="704"/>
      <c r="G25" s="704"/>
      <c r="H25" s="259" t="s">
        <v>63</v>
      </c>
      <c r="I25" s="260">
        <v>1</v>
      </c>
      <c r="J25" s="635"/>
      <c r="K25" s="635"/>
      <c r="L25" s="635"/>
      <c r="Q25" s="54" t="str">
        <f t="shared" si="12"/>
        <v>NE</v>
      </c>
      <c r="R25" s="55">
        <f t="shared" si="13"/>
        <v>0</v>
      </c>
      <c r="S25" s="55">
        <f t="shared" si="1"/>
        <v>0</v>
      </c>
      <c r="T25" s="54">
        <f t="shared" si="7"/>
        <v>0</v>
      </c>
      <c r="U25" s="54"/>
      <c r="V25" s="54"/>
      <c r="W25" s="54"/>
      <c r="X25" s="54" t="str">
        <f t="shared" si="8"/>
        <v>NE</v>
      </c>
      <c r="Y25" s="55">
        <f t="shared" si="2"/>
        <v>0</v>
      </c>
      <c r="Z25" s="55">
        <f t="shared" si="3"/>
        <v>0</v>
      </c>
      <c r="AA25" s="54">
        <f t="shared" si="9"/>
        <v>0</v>
      </c>
      <c r="AB25" s="54"/>
      <c r="AC25" s="54"/>
      <c r="AD25" s="54"/>
      <c r="AE25" s="54" t="str">
        <f t="shared" si="10"/>
        <v>NE</v>
      </c>
      <c r="AF25" s="55">
        <f t="shared" si="4"/>
        <v>0</v>
      </c>
      <c r="AG25" s="55">
        <f t="shared" si="5"/>
        <v>0</v>
      </c>
      <c r="AH25" s="54">
        <f t="shared" si="11"/>
        <v>0</v>
      </c>
      <c r="AI25" s="54"/>
      <c r="AJ25" s="54"/>
      <c r="AK25" s="54"/>
    </row>
    <row r="26" spans="1:37" ht="24.95" customHeight="1">
      <c r="A26" s="698" t="s">
        <v>70</v>
      </c>
      <c r="B26" s="699"/>
      <c r="C26" s="699"/>
      <c r="D26" s="699"/>
      <c r="E26" s="699"/>
      <c r="F26" s="700"/>
      <c r="G26" s="735" t="s">
        <v>62</v>
      </c>
      <c r="H26" s="736"/>
      <c r="I26" s="252">
        <v>4</v>
      </c>
      <c r="J26" s="90" t="str">
        <f>IF(Q26="NE","NE",IF(Q26&gt;9.9,IF(Q26&gt;14.9,"+ +","+"),IF(Q26&lt;10,IF(Q26&lt;5,"- -","-"))))</f>
        <v>NE</v>
      </c>
      <c r="K26" s="90" t="str">
        <f>IF(X26="NE","NE",IF(X26&gt;9.9,IF(X26&gt;14.9,"+ +","+"),IF(X26&lt;10,IF(X26&lt;5,"- -","-"))))</f>
        <v>NE</v>
      </c>
      <c r="L26" s="90" t="str">
        <f>IF(AE26="NE","NE",IF(AE26&gt;9.9,IF(AE26&gt;14.9,"+ +","+"),IF(AE26&lt;10,IF(AE26&lt;5,"- -","-"))))</f>
        <v>NE</v>
      </c>
      <c r="Q26" s="52" t="str">
        <f>IF(SUM(R27:R34)=0,"NE",SUM(S27:S34)/SUM(T27:T34))</f>
        <v>NE</v>
      </c>
      <c r="R26" s="53"/>
      <c r="S26" s="52"/>
      <c r="T26" s="53"/>
      <c r="U26" s="53">
        <f>IF(J26="NE",0,Q26)</f>
        <v>0</v>
      </c>
      <c r="V26" s="53">
        <f>IF(J26="NE",0,I26)</f>
        <v>0</v>
      </c>
      <c r="W26" s="53"/>
      <c r="X26" s="53" t="str">
        <f>IF(SUM(Y27:Y34)=0,"NE",SUM(Z27:Z34)/SUM(AA27:AA34))</f>
        <v>NE</v>
      </c>
      <c r="Y26" s="53"/>
      <c r="Z26" s="53"/>
      <c r="AA26" s="53"/>
      <c r="AB26" s="53">
        <f>IF(K26="NE",0,X26)</f>
        <v>0</v>
      </c>
      <c r="AC26" s="53">
        <f>IF(K26="NE",0,I26)</f>
        <v>0</v>
      </c>
      <c r="AD26" s="53"/>
      <c r="AE26" s="53" t="str">
        <f>IF(SUM(AF27:AF34)=0,"NE",SUM(AG27:AG34)/SUM(AH27:AH34))</f>
        <v>NE</v>
      </c>
      <c r="AF26" s="53"/>
      <c r="AG26" s="53"/>
      <c r="AH26" s="53"/>
      <c r="AI26" s="53">
        <f>IF(L26="NE",0,AE26)</f>
        <v>0</v>
      </c>
      <c r="AJ26" s="53">
        <f>IF(L26="NE",0,I26)</f>
        <v>0</v>
      </c>
      <c r="AK26" s="53"/>
    </row>
    <row r="27" spans="1:37" ht="24.95" customHeight="1">
      <c r="A27" s="584" t="s">
        <v>3</v>
      </c>
      <c r="B27" s="701" t="s">
        <v>77</v>
      </c>
      <c r="C27" s="702"/>
      <c r="D27" s="702"/>
      <c r="E27" s="702"/>
      <c r="F27" s="702"/>
      <c r="G27" s="702"/>
      <c r="H27" s="255" t="s">
        <v>63</v>
      </c>
      <c r="I27" s="256">
        <v>1</v>
      </c>
      <c r="J27" s="635"/>
      <c r="K27" s="635"/>
      <c r="L27" s="635"/>
      <c r="Q27" s="54" t="str">
        <f>IF(J27="- -",I27*$O$4,IF(J27="-",I27*$P$4,IF(J27="+",I27*$Q$4,IF(J27="+ +",I27*$R$4,"NE"))))</f>
        <v>NE</v>
      </c>
      <c r="R27" s="55">
        <f t="shared" ref="R27:R34" si="14">IF(Q27="NE",0,1)</f>
        <v>0</v>
      </c>
      <c r="S27" s="55">
        <f t="shared" ref="S27:S34" si="15">IF(AND(Q27,R27)=FALSE,R27,Q27)</f>
        <v>0</v>
      </c>
      <c r="T27" s="54">
        <f>I27*R27</f>
        <v>0</v>
      </c>
      <c r="U27" s="54"/>
      <c r="V27" s="54"/>
      <c r="W27" s="54"/>
      <c r="X27" s="54" t="str">
        <f>IF(K27="- -",I27*$O$4,IF(K27="-",I27*$P$4,IF(K27="+",I27*$Q$4,IF(K27="+ +",I27*$R$4,"NE"))))</f>
        <v>NE</v>
      </c>
      <c r="Y27" s="55">
        <f t="shared" ref="Y27:Y34" si="16">IF(X27="NE",0,1)</f>
        <v>0</v>
      </c>
      <c r="Z27" s="55">
        <f t="shared" ref="Z27:Z34" si="17">IF(AND(X27,Y27)=FALSE,Y27,X27)</f>
        <v>0</v>
      </c>
      <c r="AA27" s="54">
        <f>I27*Y27</f>
        <v>0</v>
      </c>
      <c r="AB27" s="54"/>
      <c r="AC27" s="54"/>
      <c r="AD27" s="54"/>
      <c r="AE27" s="54" t="str">
        <f>IF(L27="- -",I27*$O$4,IF(L27="-",I27*$P$4,IF(L27="+",I27*$Q$4,IF(L27="+ +",I27*$R$4,"NE"))))</f>
        <v>NE</v>
      </c>
      <c r="AF27" s="55">
        <f t="shared" ref="AF27:AF34" si="18">IF(AE27="NE",0,1)</f>
        <v>0</v>
      </c>
      <c r="AG27" s="55">
        <f t="shared" ref="AG27:AG34" si="19">IF(AND(AE27,AF27)=FALSE,AF27,AE27)</f>
        <v>0</v>
      </c>
      <c r="AH27" s="54">
        <f>I27*AF27</f>
        <v>0</v>
      </c>
      <c r="AI27" s="54"/>
      <c r="AJ27" s="54"/>
      <c r="AK27" s="54"/>
    </row>
    <row r="28" spans="1:37" ht="24.95" customHeight="1">
      <c r="A28" s="257" t="s">
        <v>4</v>
      </c>
      <c r="B28" s="703" t="s">
        <v>115</v>
      </c>
      <c r="C28" s="704"/>
      <c r="D28" s="704"/>
      <c r="E28" s="704"/>
      <c r="F28" s="704"/>
      <c r="G28" s="704"/>
      <c r="H28" s="259" t="s">
        <v>63</v>
      </c>
      <c r="I28" s="260">
        <v>1</v>
      </c>
      <c r="J28" s="635"/>
      <c r="K28" s="635"/>
      <c r="L28" s="635"/>
      <c r="Q28" s="54" t="str">
        <f>IF(J28="- -",I28*$O$4,IF(J28="-",I28*$P$4,IF(J28="+",I28*$Q$4,IF(J28="+ +",I28*$R$4,"NE"))))</f>
        <v>NE</v>
      </c>
      <c r="R28" s="55">
        <f t="shared" si="14"/>
        <v>0</v>
      </c>
      <c r="S28" s="55">
        <f t="shared" si="15"/>
        <v>0</v>
      </c>
      <c r="T28" s="54">
        <f>I28*R28</f>
        <v>0</v>
      </c>
      <c r="U28" s="54"/>
      <c r="V28" s="54"/>
      <c r="W28" s="54"/>
      <c r="X28" s="54" t="str">
        <f>IF(K28="- -",I28*$O$4,IF(K28="-",I28*$P$4,IF(K28="+",I28*$Q$4,IF(K28="+ +",I28*$R$4,"NE"))))</f>
        <v>NE</v>
      </c>
      <c r="Y28" s="55">
        <f t="shared" si="16"/>
        <v>0</v>
      </c>
      <c r="Z28" s="55">
        <f t="shared" si="17"/>
        <v>0</v>
      </c>
      <c r="AA28" s="54">
        <f>I28*Y28</f>
        <v>0</v>
      </c>
      <c r="AB28" s="54"/>
      <c r="AC28" s="54"/>
      <c r="AD28" s="54"/>
      <c r="AE28" s="54" t="str">
        <f>IF(L28="- -",I28*$O$4,IF(L28="-",I28*$P$4,IF(L28="+",I28*$Q$4,IF(L28="+ +",I28*$R$4,"NE"))))</f>
        <v>NE</v>
      </c>
      <c r="AF28" s="55">
        <f t="shared" si="18"/>
        <v>0</v>
      </c>
      <c r="AG28" s="55">
        <f t="shared" si="19"/>
        <v>0</v>
      </c>
      <c r="AH28" s="54">
        <f>I28*AF28</f>
        <v>0</v>
      </c>
      <c r="AI28" s="54"/>
      <c r="AJ28" s="54"/>
      <c r="AK28" s="54"/>
    </row>
    <row r="29" spans="1:37" ht="24.95" customHeight="1">
      <c r="A29" s="365" t="s">
        <v>5</v>
      </c>
      <c r="B29" s="701" t="s">
        <v>78</v>
      </c>
      <c r="C29" s="702"/>
      <c r="D29" s="702"/>
      <c r="E29" s="702"/>
      <c r="F29" s="702"/>
      <c r="G29" s="702"/>
      <c r="H29" s="255" t="s">
        <v>63</v>
      </c>
      <c r="I29" s="256">
        <v>1</v>
      </c>
      <c r="J29" s="635"/>
      <c r="K29" s="635"/>
      <c r="L29" s="635"/>
      <c r="Q29" s="54" t="str">
        <f t="shared" ref="Q29" si="20">IF(J29="- -",I29*$O$4,IF(J29="-",I29*$P$4,IF(J29="+",I29*$Q$4,IF(J29="+ +",I29*$R$4,"NE"))))</f>
        <v>NE</v>
      </c>
      <c r="R29" s="55">
        <f t="shared" si="14"/>
        <v>0</v>
      </c>
      <c r="S29" s="55">
        <f t="shared" si="15"/>
        <v>0</v>
      </c>
      <c r="T29" s="54">
        <f t="shared" ref="T29" si="21">I29*R29</f>
        <v>0</v>
      </c>
      <c r="U29" s="54"/>
      <c r="V29" s="54"/>
      <c r="W29" s="54"/>
      <c r="X29" s="54" t="str">
        <f t="shared" ref="X29" si="22">IF(K29="- -",I29*$O$4,IF(K29="-",I29*$P$4,IF(K29="+",I29*$Q$4,IF(K29="+ +",I29*$R$4,"NE"))))</f>
        <v>NE</v>
      </c>
      <c r="Y29" s="55">
        <f t="shared" si="16"/>
        <v>0</v>
      </c>
      <c r="Z29" s="55">
        <f t="shared" si="17"/>
        <v>0</v>
      </c>
      <c r="AA29" s="54">
        <f t="shared" ref="AA29" si="23">I29*Y29</f>
        <v>0</v>
      </c>
      <c r="AB29" s="54"/>
      <c r="AC29" s="54"/>
      <c r="AD29" s="54"/>
      <c r="AE29" s="54" t="str">
        <f t="shared" ref="AE29" si="24">IF(L29="- -",I29*$O$4,IF(L29="-",I29*$P$4,IF(L29="+",I29*$Q$4,IF(L29="+ +",I29*$R$4,"NE"))))</f>
        <v>NE</v>
      </c>
      <c r="AF29" s="55">
        <f t="shared" si="18"/>
        <v>0</v>
      </c>
      <c r="AG29" s="55">
        <f t="shared" si="19"/>
        <v>0</v>
      </c>
      <c r="AH29" s="54">
        <f t="shared" ref="AH29" si="25">I29*AF29</f>
        <v>0</v>
      </c>
      <c r="AI29" s="54"/>
      <c r="AJ29" s="54"/>
      <c r="AK29" s="54"/>
    </row>
    <row r="30" spans="1:37" ht="24.75" customHeight="1">
      <c r="A30" s="262" t="s">
        <v>13</v>
      </c>
      <c r="B30" s="703" t="s">
        <v>102</v>
      </c>
      <c r="C30" s="704"/>
      <c r="D30" s="704"/>
      <c r="E30" s="704"/>
      <c r="F30" s="704"/>
      <c r="G30" s="704"/>
      <c r="H30" s="259" t="s">
        <v>63</v>
      </c>
      <c r="I30" s="260">
        <v>1</v>
      </c>
      <c r="J30" s="635"/>
      <c r="K30" s="635"/>
      <c r="L30" s="635"/>
      <c r="Q30" s="54" t="str">
        <f>IF(J30="- -",I30*$O$4,IF(J30="-",I30*$P$4,IF(J30="+",I30*$Q$4,IF(J30="+ +",I30*$R$4,"NE"))))</f>
        <v>NE</v>
      </c>
      <c r="R30" s="55">
        <f t="shared" si="14"/>
        <v>0</v>
      </c>
      <c r="S30" s="55">
        <f t="shared" si="15"/>
        <v>0</v>
      </c>
      <c r="T30" s="54">
        <f>I30*R30</f>
        <v>0</v>
      </c>
      <c r="U30" s="54"/>
      <c r="V30" s="54"/>
      <c r="W30" s="54"/>
      <c r="X30" s="54" t="str">
        <f>IF(K30="- -",I30*$O$4,IF(K30="-",I30*$P$4,IF(K30="+",I30*$Q$4,IF(K30="+ +",I30*$R$4,"NE"))))</f>
        <v>NE</v>
      </c>
      <c r="Y30" s="55">
        <f t="shared" si="16"/>
        <v>0</v>
      </c>
      <c r="Z30" s="55">
        <f t="shared" si="17"/>
        <v>0</v>
      </c>
      <c r="AA30" s="54">
        <f>I30*Y30</f>
        <v>0</v>
      </c>
      <c r="AB30" s="54"/>
      <c r="AC30" s="54"/>
      <c r="AD30" s="54"/>
      <c r="AE30" s="54" t="str">
        <f>IF(L30="- -",I30*$O$4,IF(L30="-",I30*$P$4,IF(L30="+",I30*$Q$4,IF(L30="+ +",I30*$R$4,"NE"))))</f>
        <v>NE</v>
      </c>
      <c r="AF30" s="55">
        <f t="shared" si="18"/>
        <v>0</v>
      </c>
      <c r="AG30" s="55">
        <f t="shared" si="19"/>
        <v>0</v>
      </c>
      <c r="AH30" s="54">
        <f>I30*AF30</f>
        <v>0</v>
      </c>
      <c r="AI30" s="54"/>
      <c r="AJ30" s="54"/>
      <c r="AK30" s="54"/>
    </row>
    <row r="31" spans="1:37" ht="24.95" customHeight="1">
      <c r="A31" s="365" t="s">
        <v>14</v>
      </c>
      <c r="B31" s="701" t="s">
        <v>103</v>
      </c>
      <c r="C31" s="702"/>
      <c r="D31" s="702"/>
      <c r="E31" s="702"/>
      <c r="F31" s="702"/>
      <c r="G31" s="702"/>
      <c r="H31" s="255" t="s">
        <v>63</v>
      </c>
      <c r="I31" s="256">
        <v>1</v>
      </c>
      <c r="J31" s="635"/>
      <c r="K31" s="635"/>
      <c r="L31" s="635"/>
      <c r="Q31" s="54" t="str">
        <f>IF(J31="- -",I31*$O$4,IF(J31="-",I31*$P$4,IF(J31="+",I31*$Q$4,IF(J31="+ +",I31*$R$4,"NE"))))</f>
        <v>NE</v>
      </c>
      <c r="R31" s="55">
        <f t="shared" si="14"/>
        <v>0</v>
      </c>
      <c r="S31" s="55">
        <f t="shared" si="15"/>
        <v>0</v>
      </c>
      <c r="T31" s="54">
        <f>I31*R31</f>
        <v>0</v>
      </c>
      <c r="U31" s="54"/>
      <c r="V31" s="54"/>
      <c r="W31" s="54"/>
      <c r="X31" s="54" t="str">
        <f>IF(K31="- -",I31*$O$4,IF(K31="-",I31*$P$4,IF(K31="+",I31*$Q$4,IF(K31="+ +",I31*$R$4,"NE"))))</f>
        <v>NE</v>
      </c>
      <c r="Y31" s="55">
        <f t="shared" si="16"/>
        <v>0</v>
      </c>
      <c r="Z31" s="55">
        <f t="shared" si="17"/>
        <v>0</v>
      </c>
      <c r="AA31" s="54">
        <f>I31*Y31</f>
        <v>0</v>
      </c>
      <c r="AB31" s="54"/>
      <c r="AC31" s="54"/>
      <c r="AD31" s="54"/>
      <c r="AE31" s="54" t="str">
        <f>IF(L31="- -",I31*$O$4,IF(L31="-",I31*$P$4,IF(L31="+",I31*$Q$4,IF(L31="+ +",I31*$R$4,"NE"))))</f>
        <v>NE</v>
      </c>
      <c r="AF31" s="55">
        <f t="shared" si="18"/>
        <v>0</v>
      </c>
      <c r="AG31" s="55">
        <f t="shared" si="19"/>
        <v>0</v>
      </c>
      <c r="AH31" s="54">
        <f>I31*AF31</f>
        <v>0</v>
      </c>
      <c r="AI31" s="54"/>
      <c r="AJ31" s="54"/>
      <c r="AK31" s="54"/>
    </row>
    <row r="32" spans="1:37" ht="24.95" customHeight="1">
      <c r="A32" s="257" t="s">
        <v>21</v>
      </c>
      <c r="B32" s="703" t="s">
        <v>126</v>
      </c>
      <c r="C32" s="704"/>
      <c r="D32" s="704"/>
      <c r="E32" s="704"/>
      <c r="F32" s="704"/>
      <c r="G32" s="704"/>
      <c r="H32" s="259" t="s">
        <v>63</v>
      </c>
      <c r="I32" s="260">
        <v>1</v>
      </c>
      <c r="J32" s="635"/>
      <c r="K32" s="635"/>
      <c r="L32" s="635"/>
      <c r="Q32" s="54" t="str">
        <f t="shared" ref="Q32" si="26">IF(J32="- -",I32*$O$4,IF(J32="-",I32*$P$4,IF(J32="+",I32*$Q$4,IF(J32="+ +",I32*$R$4,"NE"))))</f>
        <v>NE</v>
      </c>
      <c r="R32" s="55">
        <f t="shared" si="14"/>
        <v>0</v>
      </c>
      <c r="S32" s="55">
        <f t="shared" si="15"/>
        <v>0</v>
      </c>
      <c r="T32" s="54">
        <f t="shared" ref="T32" si="27">I32*R32</f>
        <v>0</v>
      </c>
      <c r="U32" s="54"/>
      <c r="V32" s="54"/>
      <c r="W32" s="54"/>
      <c r="X32" s="54" t="str">
        <f t="shared" ref="X32" si="28">IF(K32="- -",I32*$O$4,IF(K32="-",I32*$P$4,IF(K32="+",I32*$Q$4,IF(K32="+ +",I32*$R$4,"NE"))))</f>
        <v>NE</v>
      </c>
      <c r="Y32" s="55">
        <f t="shared" si="16"/>
        <v>0</v>
      </c>
      <c r="Z32" s="55">
        <f t="shared" si="17"/>
        <v>0</v>
      </c>
      <c r="AA32" s="54">
        <f t="shared" ref="AA32" si="29">I32*Y32</f>
        <v>0</v>
      </c>
      <c r="AB32" s="54"/>
      <c r="AC32" s="54"/>
      <c r="AD32" s="54"/>
      <c r="AE32" s="54" t="str">
        <f t="shared" ref="AE32" si="30">IF(L32="- -",I32*$O$4,IF(L32="-",I32*$P$4,IF(L32="+",I32*$Q$4,IF(L32="+ +",I32*$R$4,"NE"))))</f>
        <v>NE</v>
      </c>
      <c r="AF32" s="55">
        <f t="shared" si="18"/>
        <v>0</v>
      </c>
      <c r="AG32" s="55">
        <f t="shared" si="19"/>
        <v>0</v>
      </c>
      <c r="AH32" s="54">
        <f t="shared" ref="AH32" si="31">I32*AF32</f>
        <v>0</v>
      </c>
      <c r="AI32" s="54"/>
      <c r="AJ32" s="54"/>
      <c r="AK32" s="54"/>
    </row>
    <row r="33" spans="1:37" ht="24.95" customHeight="1">
      <c r="A33" s="584" t="s">
        <v>18</v>
      </c>
      <c r="B33" s="701" t="s">
        <v>106</v>
      </c>
      <c r="C33" s="702"/>
      <c r="D33" s="702"/>
      <c r="E33" s="702"/>
      <c r="F33" s="702"/>
      <c r="G33" s="702"/>
      <c r="H33" s="255" t="s">
        <v>63</v>
      </c>
      <c r="I33" s="256">
        <v>1</v>
      </c>
      <c r="J33" s="635"/>
      <c r="K33" s="635"/>
      <c r="L33" s="635"/>
      <c r="Q33" s="54" t="str">
        <f>IF(J33="- -",I33*$O$4,IF(J33="-",I33*$P$4,IF(J33="+",I33*$Q$4,IF(J33="+ +",I33*$R$4,"NE"))))</f>
        <v>NE</v>
      </c>
      <c r="R33" s="55">
        <f t="shared" si="14"/>
        <v>0</v>
      </c>
      <c r="S33" s="55">
        <f t="shared" si="15"/>
        <v>0</v>
      </c>
      <c r="T33" s="54">
        <f>I33*R33</f>
        <v>0</v>
      </c>
      <c r="U33" s="54"/>
      <c r="V33" s="54"/>
      <c r="W33" s="54"/>
      <c r="X33" s="54" t="str">
        <f>IF(K33="- -",I33*$O$4,IF(K33="-",I33*$P$4,IF(K33="+",I33*$Q$4,IF(K33="+ +",I33*$R$4,"NE"))))</f>
        <v>NE</v>
      </c>
      <c r="Y33" s="55">
        <f t="shared" si="16"/>
        <v>0</v>
      </c>
      <c r="Z33" s="55">
        <f t="shared" si="17"/>
        <v>0</v>
      </c>
      <c r="AA33" s="54">
        <f>I33*Y33</f>
        <v>0</v>
      </c>
      <c r="AB33" s="54"/>
      <c r="AC33" s="54"/>
      <c r="AD33" s="54"/>
      <c r="AE33" s="54" t="str">
        <f>IF(L33="- -",I33*$O$4,IF(L33="-",I33*$P$4,IF(L33="+",I33*$Q$4,IF(L33="+ +",I33*$R$4,"NE"))))</f>
        <v>NE</v>
      </c>
      <c r="AF33" s="55">
        <f t="shared" si="18"/>
        <v>0</v>
      </c>
      <c r="AG33" s="55">
        <f t="shared" si="19"/>
        <v>0</v>
      </c>
      <c r="AH33" s="54">
        <f>I33*AF33</f>
        <v>0</v>
      </c>
      <c r="AI33" s="54"/>
      <c r="AJ33" s="54"/>
      <c r="AK33" s="54"/>
    </row>
    <row r="34" spans="1:37" ht="24.95" customHeight="1">
      <c r="A34" s="257" t="s">
        <v>19</v>
      </c>
      <c r="B34" s="703" t="s">
        <v>120</v>
      </c>
      <c r="C34" s="704"/>
      <c r="D34" s="704"/>
      <c r="E34" s="704"/>
      <c r="F34" s="704"/>
      <c r="G34" s="704"/>
      <c r="H34" s="259" t="s">
        <v>63</v>
      </c>
      <c r="I34" s="260">
        <v>1</v>
      </c>
      <c r="J34" s="635"/>
      <c r="K34" s="635"/>
      <c r="L34" s="635"/>
      <c r="Q34" s="54" t="str">
        <f>IF(J34="- -",I34*$O$4,IF(J34="-",I34*$P$4,IF(J34="+",I34*$Q$4,IF(J34="+ +",I34*$R$4,"NE"))))</f>
        <v>NE</v>
      </c>
      <c r="R34" s="55">
        <f t="shared" si="14"/>
        <v>0</v>
      </c>
      <c r="S34" s="55">
        <f t="shared" si="15"/>
        <v>0</v>
      </c>
      <c r="T34" s="54">
        <f t="shared" ref="T34" si="32">I34*R34</f>
        <v>0</v>
      </c>
      <c r="U34" s="54"/>
      <c r="V34" s="54"/>
      <c r="W34" s="54"/>
      <c r="X34" s="54" t="str">
        <f>IF(K34="- -",I34*$O$4,IF(K34="-",I34*$P$4,IF(K34="+",I34*$Q$4,IF(K34="+ +",I34*$R$4,"NE"))))</f>
        <v>NE</v>
      </c>
      <c r="Y34" s="55">
        <f t="shared" si="16"/>
        <v>0</v>
      </c>
      <c r="Z34" s="55">
        <f t="shared" si="17"/>
        <v>0</v>
      </c>
      <c r="AA34" s="54">
        <f t="shared" ref="AA34" si="33">I34*Y34</f>
        <v>0</v>
      </c>
      <c r="AB34" s="54"/>
      <c r="AC34" s="54"/>
      <c r="AD34" s="54"/>
      <c r="AE34" s="54" t="str">
        <f>IF(L34="- -",I34*$O$4,IF(L34="-",I34*$P$4,IF(L34="+",I34*$Q$4,IF(L34="+ +",I34*$R$4,"NE"))))</f>
        <v>NE</v>
      </c>
      <c r="AF34" s="55">
        <f t="shared" si="18"/>
        <v>0</v>
      </c>
      <c r="AG34" s="55">
        <f t="shared" si="19"/>
        <v>0</v>
      </c>
      <c r="AH34" s="54">
        <f t="shared" ref="AH34" si="34">I34*AF34</f>
        <v>0</v>
      </c>
      <c r="AI34" s="54"/>
      <c r="AJ34" s="54"/>
      <c r="AK34" s="54"/>
    </row>
    <row r="35" spans="1:37" ht="15" customHeight="1">
      <c r="A35" s="729" t="s">
        <v>64</v>
      </c>
      <c r="B35" s="729"/>
      <c r="C35" s="729"/>
      <c r="D35" s="729"/>
      <c r="E35" s="729"/>
      <c r="F35" s="729"/>
      <c r="G35" s="729"/>
      <c r="H35" s="729"/>
      <c r="I35" s="729"/>
      <c r="J35" s="88"/>
      <c r="K35" s="88"/>
      <c r="L35" s="88"/>
      <c r="M35" s="58"/>
      <c r="N35" s="58"/>
      <c r="O35" s="51"/>
      <c r="Q35" s="57"/>
      <c r="R35" s="59"/>
      <c r="S35" s="59"/>
      <c r="T35" s="57"/>
      <c r="U35" s="57"/>
      <c r="V35" s="57"/>
      <c r="W35" s="57"/>
      <c r="X35" s="57"/>
      <c r="Y35" s="59"/>
      <c r="Z35" s="59"/>
      <c r="AA35" s="57"/>
      <c r="AB35" s="57"/>
      <c r="AC35" s="57"/>
      <c r="AD35" s="57"/>
      <c r="AE35" s="57"/>
      <c r="AF35" s="59"/>
      <c r="AG35" s="59"/>
      <c r="AH35" s="57"/>
      <c r="AI35" s="57"/>
      <c r="AJ35" s="57"/>
      <c r="AK35" s="57"/>
    </row>
    <row r="36" spans="1:37" ht="13.5" customHeight="1">
      <c r="A36" s="730"/>
      <c r="B36" s="730"/>
      <c r="C36" s="730"/>
      <c r="D36" s="730"/>
      <c r="E36" s="730"/>
      <c r="F36" s="730"/>
      <c r="G36" s="730"/>
      <c r="H36" s="730"/>
      <c r="I36" s="731"/>
      <c r="J36" s="717" t="s">
        <v>65</v>
      </c>
      <c r="K36" s="718"/>
      <c r="L36" s="719"/>
      <c r="M36" s="120"/>
      <c r="N36" s="60"/>
      <c r="O36" s="7"/>
    </row>
    <row r="37" spans="1:37" ht="13.5" customHeight="1">
      <c r="A37" s="732" t="s">
        <v>53</v>
      </c>
      <c r="B37" s="733"/>
      <c r="C37" s="734"/>
      <c r="D37" s="89" t="s">
        <v>54</v>
      </c>
      <c r="E37" s="732" t="s">
        <v>55</v>
      </c>
      <c r="F37" s="733"/>
      <c r="G37" s="733"/>
      <c r="H37" s="733"/>
      <c r="I37" s="734"/>
      <c r="J37" s="717" t="s">
        <v>66</v>
      </c>
      <c r="K37" s="718"/>
      <c r="L37" s="719"/>
      <c r="M37" s="61"/>
      <c r="N37" s="6"/>
      <c r="O37" s="62"/>
    </row>
    <row r="38" spans="1:37" ht="14.25" customHeight="1">
      <c r="A38" s="723" t="str">
        <f>IF(Q39="NE","NE",IF(Q39&gt;9.9,IF(Q39&gt;14.9,"+ +","+"),IF(Q39&lt;10,IF(Q39&lt;5,"- -","-"))))</f>
        <v>NE</v>
      </c>
      <c r="B38" s="724"/>
      <c r="C38" s="725"/>
      <c r="D38" s="709" t="str">
        <f>IF(X39="NE","NE",IF(X39&gt;9.9,IF(X39&gt;14.9,"+ +","+"),IF(X39&lt;10,IF(X39&lt;5,"- -","-"))))</f>
        <v>NE</v>
      </c>
      <c r="E38" s="711" t="str">
        <f>IF(AE39="NE","NE",IF(AE39&gt;9.9,IF(AE39&gt;14.9,"+ +","+"),IF(AE39&lt;10,IF(AE39&lt;5,"- -","-"))))</f>
        <v>NE</v>
      </c>
      <c r="F38" s="712"/>
      <c r="G38" s="712"/>
      <c r="H38" s="712"/>
      <c r="I38" s="713"/>
      <c r="J38" s="717" t="s">
        <v>67</v>
      </c>
      <c r="K38" s="718"/>
      <c r="L38" s="719"/>
      <c r="M38" s="61"/>
      <c r="N38" s="6"/>
      <c r="O38" s="62"/>
    </row>
    <row r="39" spans="1:37" ht="15" customHeight="1">
      <c r="A39" s="723"/>
      <c r="B39" s="724"/>
      <c r="C39" s="725"/>
      <c r="D39" s="709"/>
      <c r="E39" s="711"/>
      <c r="F39" s="712"/>
      <c r="G39" s="712"/>
      <c r="H39" s="712"/>
      <c r="I39" s="713"/>
      <c r="J39" s="717" t="s">
        <v>68</v>
      </c>
      <c r="K39" s="718"/>
      <c r="L39" s="719"/>
      <c r="M39" s="120"/>
      <c r="N39" s="60"/>
      <c r="O39" s="7"/>
      <c r="Q39" s="63" t="str">
        <f>IF(SUM(U9:U34)=0,"NE",(U9*V9+U26*V26/SUM(V9:V34)))</f>
        <v>NE</v>
      </c>
      <c r="X39" s="63" t="str">
        <f>IF(SUM(AB9:AB34)=0,"NE",(AB9*AC9+AB26*AC26/SUM(AC9:AC34)))</f>
        <v>NE</v>
      </c>
      <c r="AE39" s="63" t="str">
        <f>IF(SUM(AI9:AI34)=0,"NE",(AI9*AJ9+AI26*AJ26+#REF!*#REF!+#REF!*#REF!)/SUM(AJ9:AJ34))</f>
        <v>NE</v>
      </c>
    </row>
    <row r="40" spans="1:37" ht="14.25" customHeight="1">
      <c r="A40" s="726"/>
      <c r="B40" s="727"/>
      <c r="C40" s="728"/>
      <c r="D40" s="710"/>
      <c r="E40" s="714"/>
      <c r="F40" s="715"/>
      <c r="G40" s="715"/>
      <c r="H40" s="715"/>
      <c r="I40" s="716"/>
      <c r="J40" s="720" t="s">
        <v>69</v>
      </c>
      <c r="K40" s="721"/>
      <c r="L40" s="722"/>
      <c r="M40" s="120"/>
      <c r="N40" s="60"/>
      <c r="O40" s="7"/>
    </row>
    <row r="41" spans="1:37" ht="36.75" customHeight="1">
      <c r="A41" s="705"/>
      <c r="B41" s="705"/>
      <c r="C41" s="705"/>
      <c r="D41" s="705"/>
      <c r="E41" s="705"/>
      <c r="F41" s="705"/>
      <c r="G41" s="705"/>
      <c r="H41" s="705"/>
      <c r="I41" s="705"/>
      <c r="J41" s="705"/>
      <c r="K41" s="705"/>
      <c r="L41" s="705"/>
      <c r="M41" s="64"/>
      <c r="N41" s="64"/>
      <c r="O41" s="62"/>
    </row>
    <row r="42" spans="1:37" ht="15" customHeight="1">
      <c r="A42" s="65"/>
      <c r="B42" s="65"/>
      <c r="C42" s="66"/>
      <c r="D42" s="706"/>
      <c r="E42" s="590"/>
      <c r="F42" s="590"/>
      <c r="G42" s="68"/>
      <c r="H42" s="68"/>
      <c r="I42" s="68"/>
      <c r="J42" s="707"/>
      <c r="K42" s="707"/>
      <c r="L42" s="707"/>
      <c r="M42" s="69"/>
      <c r="N42" s="70"/>
      <c r="O42" s="70"/>
    </row>
    <row r="43" spans="1:37" ht="12.75" customHeight="1">
      <c r="A43" s="71"/>
      <c r="B43" s="71"/>
      <c r="C43" s="71"/>
      <c r="D43" s="706"/>
      <c r="E43" s="590"/>
      <c r="F43" s="590"/>
      <c r="G43" s="68"/>
      <c r="H43" s="68"/>
      <c r="I43" s="68"/>
      <c r="J43" s="72"/>
      <c r="K43" s="72"/>
      <c r="L43" s="72"/>
      <c r="M43" s="69"/>
      <c r="N43" s="70"/>
      <c r="O43" s="70"/>
    </row>
    <row r="44" spans="1:37" ht="15" customHeight="1">
      <c r="A44" s="73"/>
      <c r="B44" s="73"/>
      <c r="C44" s="73"/>
      <c r="D44" s="74"/>
      <c r="E44" s="74"/>
      <c r="F44" s="74"/>
      <c r="G44" s="75"/>
      <c r="H44" s="75"/>
      <c r="I44" s="75"/>
      <c r="J44" s="76"/>
      <c r="K44" s="76"/>
      <c r="L44" s="76"/>
      <c r="M44" s="69"/>
      <c r="N44" s="70"/>
      <c r="O44" s="70"/>
    </row>
    <row r="45" spans="1:37" ht="16.5" customHeight="1">
      <c r="A45" s="77"/>
      <c r="B45" s="77"/>
      <c r="C45" s="77"/>
      <c r="D45" s="78"/>
      <c r="E45" s="78"/>
      <c r="F45" s="78"/>
      <c r="G45" s="76"/>
      <c r="H45" s="76"/>
      <c r="I45" s="76"/>
      <c r="J45" s="708"/>
      <c r="K45" s="708"/>
      <c r="L45" s="708"/>
      <c r="M45" s="69"/>
      <c r="N45" s="70"/>
      <c r="O45" s="70"/>
    </row>
    <row r="46" spans="1:37" ht="15" customHeight="1">
      <c r="A46" s="77"/>
      <c r="B46" s="77"/>
      <c r="C46" s="77"/>
      <c r="D46" s="78"/>
      <c r="E46" s="78"/>
      <c r="F46" s="78"/>
      <c r="G46" s="78"/>
      <c r="H46" s="78"/>
      <c r="I46" s="78"/>
      <c r="J46" s="78"/>
      <c r="K46" s="78"/>
      <c r="L46" s="78"/>
      <c r="M46" s="79"/>
      <c r="N46" s="79"/>
      <c r="O46" s="80"/>
    </row>
    <row r="47" spans="1:37">
      <c r="A47" s="81"/>
      <c r="B47" s="81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3"/>
      <c r="N47" s="83"/>
      <c r="O47" s="84"/>
    </row>
    <row r="50" spans="4:37" ht="26.25">
      <c r="D50" s="85"/>
      <c r="E50" s="85"/>
    </row>
    <row r="51" spans="4:37" ht="26.25">
      <c r="D51" s="85"/>
      <c r="E51" s="85"/>
      <c r="L51" s="120"/>
      <c r="M51" s="120"/>
      <c r="N51" s="60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</row>
    <row r="52" spans="4:37" ht="26.25">
      <c r="D52" s="85"/>
      <c r="L52" s="120"/>
      <c r="M52" s="120"/>
      <c r="N52" s="60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</row>
    <row r="53" spans="4:37">
      <c r="L53" s="120"/>
      <c r="M53" s="120"/>
      <c r="N53" s="60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</row>
    <row r="54" spans="4:37">
      <c r="L54" s="120"/>
      <c r="M54" s="120"/>
      <c r="N54" s="60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</row>
    <row r="55" spans="4:37">
      <c r="L55" s="120"/>
      <c r="M55" s="120"/>
      <c r="N55" s="60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</row>
    <row r="56" spans="4:37">
      <c r="L56" s="120"/>
      <c r="M56" s="120"/>
      <c r="N56" s="60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</row>
    <row r="57" spans="4:37">
      <c r="L57" s="120"/>
      <c r="M57" s="120"/>
      <c r="N57" s="60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</row>
    <row r="58" spans="4:37">
      <c r="L58" s="120"/>
      <c r="M58" s="120"/>
      <c r="N58" s="60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</row>
    <row r="59" spans="4:37">
      <c r="L59" s="120"/>
      <c r="M59" s="120"/>
      <c r="N59" s="60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</row>
    <row r="60" spans="4:37">
      <c r="L60" s="120"/>
      <c r="M60" s="120"/>
      <c r="N60" s="60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</row>
    <row r="61" spans="4:37">
      <c r="L61" s="120"/>
      <c r="M61" s="120"/>
      <c r="N61" s="60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</row>
  </sheetData>
  <sheetProtection selectLockedCells="1"/>
  <mergeCells count="74">
    <mergeCell ref="A1:J4"/>
    <mergeCell ref="K1:L4"/>
    <mergeCell ref="O2:R2"/>
    <mergeCell ref="A5:C6"/>
    <mergeCell ref="D5:I6"/>
    <mergeCell ref="J5:L5"/>
    <mergeCell ref="J6:L6"/>
    <mergeCell ref="Q6:AJ6"/>
    <mergeCell ref="A9:F9"/>
    <mergeCell ref="G9:H9"/>
    <mergeCell ref="Z7:Z8"/>
    <mergeCell ref="AA7:AA8"/>
    <mergeCell ref="AB7:AB8"/>
    <mergeCell ref="S7:S8"/>
    <mergeCell ref="T7:T8"/>
    <mergeCell ref="U7:U8"/>
    <mergeCell ref="V7:V8"/>
    <mergeCell ref="X7:X8"/>
    <mergeCell ref="Y7:Y8"/>
    <mergeCell ref="A7:I7"/>
    <mergeCell ref="J7:J8"/>
    <mergeCell ref="K7:K8"/>
    <mergeCell ref="L7:L8"/>
    <mergeCell ref="Q7:Q8"/>
    <mergeCell ref="AG7:AG8"/>
    <mergeCell ref="AH7:AH8"/>
    <mergeCell ref="AI7:AI8"/>
    <mergeCell ref="AJ7:AJ8"/>
    <mergeCell ref="A8:I8"/>
    <mergeCell ref="AC7:AC8"/>
    <mergeCell ref="AE7:AE8"/>
    <mergeCell ref="AF7:AF8"/>
    <mergeCell ref="R7:R8"/>
    <mergeCell ref="B21:G21"/>
    <mergeCell ref="B10:G10"/>
    <mergeCell ref="B11:E11"/>
    <mergeCell ref="B12:G12"/>
    <mergeCell ref="B13:G13"/>
    <mergeCell ref="B14:G14"/>
    <mergeCell ref="B15:G15"/>
    <mergeCell ref="B16:G16"/>
    <mergeCell ref="B17:G17"/>
    <mergeCell ref="B18:G18"/>
    <mergeCell ref="B19:G19"/>
    <mergeCell ref="B20:G20"/>
    <mergeCell ref="B32:G32"/>
    <mergeCell ref="B22:G22"/>
    <mergeCell ref="B23:G23"/>
    <mergeCell ref="B24:G24"/>
    <mergeCell ref="B25:G25"/>
    <mergeCell ref="A26:F26"/>
    <mergeCell ref="G26:H26"/>
    <mergeCell ref="B27:G27"/>
    <mergeCell ref="B28:G28"/>
    <mergeCell ref="B29:G29"/>
    <mergeCell ref="B30:G30"/>
    <mergeCell ref="B31:G31"/>
    <mergeCell ref="B33:G33"/>
    <mergeCell ref="B34:G34"/>
    <mergeCell ref="A35:I36"/>
    <mergeCell ref="J36:L36"/>
    <mergeCell ref="A37:C37"/>
    <mergeCell ref="E37:I37"/>
    <mergeCell ref="J37:L37"/>
    <mergeCell ref="A41:L41"/>
    <mergeCell ref="D42:D43"/>
    <mergeCell ref="J42:L42"/>
    <mergeCell ref="J45:L45"/>
    <mergeCell ref="A38:C40"/>
    <mergeCell ref="D38:D40"/>
    <mergeCell ref="E38:I40"/>
    <mergeCell ref="J38:L38"/>
    <mergeCell ref="J39:L39"/>
    <mergeCell ref="J40:L40"/>
  </mergeCells>
  <conditionalFormatting sqref="A38 D38:E38 J9:L34">
    <cfRule type="expression" dxfId="23" priority="8">
      <formula>A9="- -"</formula>
    </cfRule>
  </conditionalFormatting>
  <conditionalFormatting sqref="A38 D38:E38 J9:L34">
    <cfRule type="expression" dxfId="22" priority="7">
      <formula>A9="+ +"</formula>
    </cfRule>
  </conditionalFormatting>
  <conditionalFormatting sqref="A38 D38:E38 J9:L34">
    <cfRule type="expression" dxfId="21" priority="6">
      <formula>A9="+"</formula>
    </cfRule>
  </conditionalFormatting>
  <conditionalFormatting sqref="A38 D38:E38 J9:L34">
    <cfRule type="expression" dxfId="20" priority="5">
      <formula>A9="-"</formula>
    </cfRule>
  </conditionalFormatting>
  <conditionalFormatting sqref="J10:L25 J27:L34">
    <cfRule type="expression" dxfId="19" priority="1">
      <formula>J10="+ +"</formula>
    </cfRule>
    <cfRule type="expression" dxfId="18" priority="2">
      <formula>J10="+"</formula>
    </cfRule>
    <cfRule type="expression" dxfId="17" priority="3">
      <formula>J10="-"</formula>
    </cfRule>
    <cfRule type="expression" dxfId="16" priority="4">
      <formula>J10="- -"</formula>
    </cfRule>
  </conditionalFormatting>
  <dataValidations count="2">
    <dataValidation type="list" allowBlank="1" showInputMessage="1" showErrorMessage="1" errorTitle="Erreur de saisie" error="Cette information n'est pas un niveau de maîtrise conforme. Veuillez le choisir dans la liste proposée." promptTitle="Niveau de maîtrise" prompt="Veuillez indiquer le niveau de maîtrise de la compétence à partir de la liste de choix proposée. " sqref="J10:L25 J27:L34">
      <formula1>"- -,-,+,+ +,NE"</formula1>
    </dataValidation>
    <dataValidation type="list" allowBlank="1" showInputMessage="1" showErrorMessage="1" errorTitle="Erreur de saisie" error="Un seul niveau de maîtrise ne peut être entré." sqref="J35:L35">
      <formula1>"- -,-,+,+ +,NE"</formula1>
    </dataValidation>
  </dataValidations>
  <printOptions horizontalCentered="1" verticalCentered="1"/>
  <pageMargins left="0" right="0" top="0.23622047244094491" bottom="0" header="0" footer="0"/>
  <pageSetup paperSize="9" scale="62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3">
    <tabColor rgb="FF92D050"/>
  </sheetPr>
  <dimension ref="A1:AK71"/>
  <sheetViews>
    <sheetView view="pageBreakPreview" zoomScale="50" zoomScaleNormal="90" zoomScaleSheetLayoutView="50" workbookViewId="0">
      <selection sqref="A1:J4"/>
    </sheetView>
  </sheetViews>
  <sheetFormatPr baseColWidth="10" defaultRowHeight="12.75"/>
  <cols>
    <col min="1" max="1" width="8" style="1" customWidth="1"/>
    <col min="2" max="2" width="21.42578125" style="1" customWidth="1"/>
    <col min="3" max="3" width="8.85546875" style="1" customWidth="1"/>
    <col min="4" max="4" width="33.42578125" style="1" customWidth="1"/>
    <col min="5" max="5" width="18.5703125" style="1" customWidth="1"/>
    <col min="6" max="6" width="7.7109375" style="1" customWidth="1"/>
    <col min="7" max="7" width="6.42578125" style="1" customWidth="1"/>
    <col min="8" max="8" width="4.42578125" style="1" customWidth="1"/>
    <col min="9" max="9" width="5.7109375" style="1" customWidth="1"/>
    <col min="10" max="11" width="11.85546875" style="1" customWidth="1"/>
    <col min="12" max="12" width="11.7109375" style="1" customWidth="1"/>
    <col min="13" max="13" width="2.28515625" style="1" customWidth="1"/>
    <col min="14" max="14" width="6.140625" style="4" customWidth="1"/>
    <col min="15" max="16" width="6.140625" style="46" customWidth="1"/>
    <col min="17" max="17" width="7.7109375" style="46" customWidth="1"/>
    <col min="18" max="22" width="6.28515625" style="46" customWidth="1"/>
    <col min="23" max="23" width="2" style="46" customWidth="1"/>
    <col min="24" max="24" width="9.7109375" style="46" customWidth="1"/>
    <col min="25" max="29" width="6.28515625" style="46" customWidth="1"/>
    <col min="30" max="30" width="1.85546875" style="46" customWidth="1"/>
    <col min="31" max="31" width="9.5703125" style="46" customWidth="1"/>
    <col min="32" max="37" width="6.28515625" style="46" customWidth="1"/>
    <col min="38" max="16384" width="11.42578125" style="1"/>
  </cols>
  <sheetData>
    <row r="1" spans="1:37" ht="22.5" customHeight="1">
      <c r="A1" s="748" t="s">
        <v>207</v>
      </c>
      <c r="B1" s="749"/>
      <c r="C1" s="749"/>
      <c r="D1" s="749"/>
      <c r="E1" s="749"/>
      <c r="F1" s="749"/>
      <c r="G1" s="749"/>
      <c r="H1" s="749"/>
      <c r="I1" s="749"/>
      <c r="J1" s="749"/>
      <c r="K1" s="754"/>
      <c r="L1" s="755"/>
      <c r="M1" s="45"/>
      <c r="N1" s="87"/>
      <c r="O1" s="87"/>
    </row>
    <row r="2" spans="1:37" ht="33" customHeight="1">
      <c r="A2" s="750"/>
      <c r="B2" s="751"/>
      <c r="C2" s="751"/>
      <c r="D2" s="751"/>
      <c r="E2" s="751"/>
      <c r="F2" s="751"/>
      <c r="G2" s="751"/>
      <c r="H2" s="751"/>
      <c r="I2" s="751"/>
      <c r="J2" s="751"/>
      <c r="K2" s="756"/>
      <c r="L2" s="757"/>
      <c r="M2" s="45"/>
      <c r="N2" s="87"/>
      <c r="O2" s="758" t="s">
        <v>49</v>
      </c>
      <c r="P2" s="758"/>
      <c r="Q2" s="758"/>
      <c r="R2" s="758"/>
    </row>
    <row r="3" spans="1:37" ht="33" customHeight="1">
      <c r="A3" s="750"/>
      <c r="B3" s="751"/>
      <c r="C3" s="751"/>
      <c r="D3" s="751"/>
      <c r="E3" s="751"/>
      <c r="F3" s="751"/>
      <c r="G3" s="751"/>
      <c r="H3" s="751"/>
      <c r="I3" s="751"/>
      <c r="J3" s="751"/>
      <c r="K3" s="756"/>
      <c r="L3" s="757"/>
      <c r="M3" s="45"/>
      <c r="N3" s="87"/>
      <c r="O3" s="47" t="s">
        <v>50</v>
      </c>
      <c r="P3" s="47" t="s">
        <v>32</v>
      </c>
      <c r="Q3" s="47" t="s">
        <v>33</v>
      </c>
      <c r="R3" s="47" t="s">
        <v>51</v>
      </c>
    </row>
    <row r="4" spans="1:37" ht="33.75" customHeight="1">
      <c r="A4" s="752"/>
      <c r="B4" s="753"/>
      <c r="C4" s="753"/>
      <c r="D4" s="753"/>
      <c r="E4" s="753"/>
      <c r="F4" s="753"/>
      <c r="G4" s="753"/>
      <c r="H4" s="753"/>
      <c r="I4" s="753"/>
      <c r="J4" s="753"/>
      <c r="K4" s="756"/>
      <c r="L4" s="757"/>
      <c r="M4" s="45"/>
      <c r="N4" s="87"/>
      <c r="O4" s="48">
        <v>2.5</v>
      </c>
      <c r="P4" s="49">
        <v>7.5</v>
      </c>
      <c r="Q4" s="49">
        <v>12.5</v>
      </c>
      <c r="R4" s="49">
        <v>17.5</v>
      </c>
    </row>
    <row r="5" spans="1:37" ht="26.25" customHeight="1">
      <c r="A5" s="744" t="s">
        <v>148</v>
      </c>
      <c r="B5" s="745"/>
      <c r="C5" s="745"/>
      <c r="D5" s="759" t="str">
        <f>'Progression compétences BCP CAP'!K1</f>
        <v>NOM PRENOM</v>
      </c>
      <c r="E5" s="759"/>
      <c r="F5" s="759"/>
      <c r="G5" s="759"/>
      <c r="H5" s="759"/>
      <c r="I5" s="760"/>
      <c r="J5" s="763" t="s">
        <v>205</v>
      </c>
      <c r="K5" s="763"/>
      <c r="L5" s="763"/>
      <c r="M5" s="50"/>
      <c r="N5" s="51"/>
      <c r="O5" s="51"/>
    </row>
    <row r="6" spans="1:37" ht="26.25" customHeight="1">
      <c r="A6" s="746"/>
      <c r="B6" s="747"/>
      <c r="C6" s="747"/>
      <c r="D6" s="761"/>
      <c r="E6" s="761"/>
      <c r="F6" s="761"/>
      <c r="G6" s="761"/>
      <c r="H6" s="761"/>
      <c r="I6" s="762"/>
      <c r="J6" s="764" t="s">
        <v>147</v>
      </c>
      <c r="K6" s="765"/>
      <c r="L6" s="766"/>
      <c r="M6" s="50"/>
      <c r="N6" s="51"/>
      <c r="O6" s="51"/>
      <c r="Q6" s="767" t="s">
        <v>52</v>
      </c>
      <c r="R6" s="767"/>
      <c r="S6" s="767"/>
      <c r="T6" s="767"/>
      <c r="U6" s="767"/>
      <c r="V6" s="767"/>
      <c r="W6" s="767"/>
      <c r="X6" s="767"/>
      <c r="Y6" s="767"/>
      <c r="Z6" s="767"/>
      <c r="AA6" s="767"/>
      <c r="AB6" s="767"/>
      <c r="AC6" s="767"/>
      <c r="AD6" s="767"/>
      <c r="AE6" s="767"/>
      <c r="AF6" s="767"/>
      <c r="AG6" s="767"/>
      <c r="AH6" s="767"/>
      <c r="AI6" s="767"/>
      <c r="AJ6" s="767"/>
      <c r="AK6" s="95"/>
    </row>
    <row r="7" spans="1:37" ht="18" customHeight="1">
      <c r="A7" s="741"/>
      <c r="B7" s="742"/>
      <c r="C7" s="742"/>
      <c r="D7" s="742"/>
      <c r="E7" s="742"/>
      <c r="F7" s="742"/>
      <c r="G7" s="742"/>
      <c r="H7" s="742"/>
      <c r="I7" s="742"/>
      <c r="J7" s="743" t="s">
        <v>53</v>
      </c>
      <c r="K7" s="743" t="s">
        <v>54</v>
      </c>
      <c r="L7" s="743" t="s">
        <v>55</v>
      </c>
      <c r="Q7" s="737" t="s">
        <v>56</v>
      </c>
      <c r="R7" s="737" t="s">
        <v>57</v>
      </c>
      <c r="S7" s="737" t="s">
        <v>58</v>
      </c>
      <c r="T7" s="737" t="s">
        <v>59</v>
      </c>
      <c r="U7" s="737" t="s">
        <v>60</v>
      </c>
      <c r="V7" s="737" t="s">
        <v>61</v>
      </c>
      <c r="W7" s="86"/>
      <c r="X7" s="737" t="s">
        <v>56</v>
      </c>
      <c r="Y7" s="737" t="s">
        <v>57</v>
      </c>
      <c r="Z7" s="737" t="s">
        <v>58</v>
      </c>
      <c r="AA7" s="737" t="s">
        <v>59</v>
      </c>
      <c r="AB7" s="737" t="s">
        <v>60</v>
      </c>
      <c r="AC7" s="737" t="s">
        <v>61</v>
      </c>
      <c r="AD7" s="86"/>
      <c r="AE7" s="737" t="s">
        <v>56</v>
      </c>
      <c r="AF7" s="737" t="s">
        <v>57</v>
      </c>
      <c r="AG7" s="737" t="s">
        <v>58</v>
      </c>
      <c r="AH7" s="737" t="s">
        <v>59</v>
      </c>
      <c r="AI7" s="737" t="s">
        <v>60</v>
      </c>
      <c r="AJ7" s="737" t="s">
        <v>61</v>
      </c>
      <c r="AK7" s="94"/>
    </row>
    <row r="8" spans="1:37" ht="13.5" customHeight="1">
      <c r="A8" s="738"/>
      <c r="B8" s="739"/>
      <c r="C8" s="739"/>
      <c r="D8" s="739"/>
      <c r="E8" s="740"/>
      <c r="F8" s="740"/>
      <c r="G8" s="740"/>
      <c r="H8" s="740"/>
      <c r="I8" s="740"/>
      <c r="J8" s="743"/>
      <c r="K8" s="743"/>
      <c r="L8" s="743"/>
      <c r="Q8" s="737"/>
      <c r="R8" s="737"/>
      <c r="S8" s="737"/>
      <c r="T8" s="737"/>
      <c r="U8" s="737"/>
      <c r="V8" s="737"/>
      <c r="W8" s="86"/>
      <c r="X8" s="737"/>
      <c r="Y8" s="737"/>
      <c r="Z8" s="737"/>
      <c r="AA8" s="737"/>
      <c r="AB8" s="737"/>
      <c r="AC8" s="737"/>
      <c r="AD8" s="86"/>
      <c r="AE8" s="737"/>
      <c r="AF8" s="737"/>
      <c r="AG8" s="737"/>
      <c r="AH8" s="737"/>
      <c r="AI8" s="737"/>
      <c r="AJ8" s="737"/>
      <c r="AK8" s="94"/>
    </row>
    <row r="9" spans="1:37" ht="24.95" customHeight="1">
      <c r="A9" s="698" t="s">
        <v>139</v>
      </c>
      <c r="B9" s="699"/>
      <c r="C9" s="699"/>
      <c r="D9" s="699"/>
      <c r="E9" s="699"/>
      <c r="F9" s="700"/>
      <c r="G9" s="735" t="s">
        <v>62</v>
      </c>
      <c r="H9" s="736"/>
      <c r="I9" s="252">
        <v>3</v>
      </c>
      <c r="J9" s="90" t="str">
        <f>IF(Q9="NE","NE",IF(Q9&gt;9.9,IF(Q9&gt;14.9,"+ +","+"),IF(Q9&lt;10,IF(Q9&lt;5,"- -","-"))))</f>
        <v>NE</v>
      </c>
      <c r="K9" s="90" t="str">
        <f>IF(X9="NE","NE",IF(X9&gt;9.9,IF(X9&gt;14.9,"+ +","+"),IF(X9&lt;10,IF(X9&lt;5,"- -","-"))))</f>
        <v>NE</v>
      </c>
      <c r="L9" s="90" t="str">
        <f>IF(AE9="NE","NE",IF(AE9&gt;9.9,IF(AE9&gt;14.9,"+ +","+"),IF(AE9&lt;10,IF(AE9&lt;5,"- -","-"))))</f>
        <v>NE</v>
      </c>
      <c r="Q9" s="52" t="str">
        <f>IF(SUM(R10:R15)=0,"NE",SUM(S10:S15)/SUM(T10:T15))</f>
        <v>NE</v>
      </c>
      <c r="R9" s="53"/>
      <c r="S9" s="52"/>
      <c r="T9" s="53"/>
      <c r="U9" s="53">
        <f>IF(J9="NE",0,Q9)</f>
        <v>0</v>
      </c>
      <c r="V9" s="53">
        <f>IF(J9="NE",0,I9)</f>
        <v>0</v>
      </c>
      <c r="W9" s="53"/>
      <c r="X9" s="53" t="str">
        <f>IF(SUM(Y10:Y15)=0,"NE",SUM(Z10:Z15)/SUM(AA10:AA15))</f>
        <v>NE</v>
      </c>
      <c r="Y9" s="53"/>
      <c r="Z9" s="53"/>
      <c r="AA9" s="53"/>
      <c r="AB9" s="53">
        <f>IF(K9="NE",0,X9)</f>
        <v>0</v>
      </c>
      <c r="AC9" s="53">
        <f>IF(K9="NE",0,I9)</f>
        <v>0</v>
      </c>
      <c r="AD9" s="53"/>
      <c r="AE9" s="53" t="str">
        <f>IF(SUM(AF10:AF15)=0,"NE",SUM(AG10:AG15)/SUM(AH10:AH15))</f>
        <v>NE</v>
      </c>
      <c r="AF9" s="53"/>
      <c r="AG9" s="53"/>
      <c r="AH9" s="53"/>
      <c r="AI9" s="53">
        <f>IF(L9="NE",0,AE9)</f>
        <v>0</v>
      </c>
      <c r="AJ9" s="53">
        <f>IF(L9="NE",0,I9)</f>
        <v>0</v>
      </c>
      <c r="AK9" s="53"/>
    </row>
    <row r="10" spans="1:37" ht="24.95" customHeight="1">
      <c r="A10" s="584" t="s">
        <v>1</v>
      </c>
      <c r="B10" s="769" t="s">
        <v>75</v>
      </c>
      <c r="C10" s="770"/>
      <c r="D10" s="770"/>
      <c r="E10" s="770"/>
      <c r="F10" s="254"/>
      <c r="G10" s="255"/>
      <c r="H10" s="255" t="s">
        <v>63</v>
      </c>
      <c r="I10" s="256">
        <v>1</v>
      </c>
      <c r="J10" s="635"/>
      <c r="K10" s="635"/>
      <c r="L10" s="635"/>
      <c r="Q10" s="54" t="str">
        <f>IF(J10="- -",I10*$O$4,IF(J10="-",I10*$P$4,IF(J10="+",I10*$Q$4,IF(J10="+ +",I10*$R$4,"NE"))))</f>
        <v>NE</v>
      </c>
      <c r="R10" s="55">
        <f t="shared" ref="R10:R12" si="0">IF(Q10="NE",0,1)</f>
        <v>0</v>
      </c>
      <c r="S10" s="55">
        <f t="shared" ref="S10:S15" si="1">IF(AND(Q10,R10)=FALSE,R10,Q10)</f>
        <v>0</v>
      </c>
      <c r="T10" s="54">
        <f>I10*R10</f>
        <v>0</v>
      </c>
      <c r="U10" s="54"/>
      <c r="V10" s="54"/>
      <c r="W10" s="54"/>
      <c r="X10" s="54" t="str">
        <f>IF(K10="- -",I10*$O$4,IF(K10="-",I10*$P$4,IF(K10="+",I10*$Q$4,IF(K10="+ +",I10*$R$4,"NE"))))</f>
        <v>NE</v>
      </c>
      <c r="Y10" s="55">
        <f t="shared" ref="Y10:Y15" si="2">IF(X10="NE",0,1)</f>
        <v>0</v>
      </c>
      <c r="Z10" s="55">
        <f t="shared" ref="Z10:Z15" si="3">IF(AND(X10,Y10)=FALSE,Y10,X10)</f>
        <v>0</v>
      </c>
      <c r="AA10" s="54">
        <f>I10*Y10</f>
        <v>0</v>
      </c>
      <c r="AB10" s="54"/>
      <c r="AC10" s="54"/>
      <c r="AD10" s="54"/>
      <c r="AE10" s="54" t="str">
        <f>IF(L10="- -",I10*$O$4,IF(L10="-",I10*$P$4,IF(L10="+",I10*$Q$4,IF(L10="+ +",I10*$R$4,"NE"))))</f>
        <v>NE</v>
      </c>
      <c r="AF10" s="55">
        <f t="shared" ref="AF10:AF15" si="4">IF(AE10="NE",0,1)</f>
        <v>0</v>
      </c>
      <c r="AG10" s="55">
        <f t="shared" ref="AG10:AG15" si="5">IF(AND(AE10,AF10)=FALSE,AF10,AE10)</f>
        <v>0</v>
      </c>
      <c r="AH10" s="54">
        <f>I10*AF10</f>
        <v>0</v>
      </c>
      <c r="AI10" s="54"/>
      <c r="AJ10" s="54"/>
      <c r="AK10" s="54"/>
    </row>
    <row r="11" spans="1:37" ht="24.95" customHeight="1">
      <c r="A11" s="257" t="s">
        <v>2</v>
      </c>
      <c r="B11" s="703" t="s">
        <v>114</v>
      </c>
      <c r="C11" s="704"/>
      <c r="D11" s="704"/>
      <c r="E11" s="704"/>
      <c r="F11" s="258"/>
      <c r="G11" s="259"/>
      <c r="H11" s="259" t="s">
        <v>63</v>
      </c>
      <c r="I11" s="260">
        <v>1</v>
      </c>
      <c r="J11" s="635"/>
      <c r="K11" s="635"/>
      <c r="L11" s="635"/>
      <c r="Q11" s="54" t="str">
        <f>IF(J11="- -",I11*$O$4,IF(J11="-",I11*$P$4,IF(J11="+",I11*$Q$4,IF(J11="+ +",I11*$R$4,"NE"))))</f>
        <v>NE</v>
      </c>
      <c r="R11" s="55">
        <f t="shared" si="0"/>
        <v>0</v>
      </c>
      <c r="S11" s="55">
        <f t="shared" si="1"/>
        <v>0</v>
      </c>
      <c r="T11" s="54">
        <f>I11*R11</f>
        <v>0</v>
      </c>
      <c r="U11" s="54"/>
      <c r="V11" s="54"/>
      <c r="W11" s="54"/>
      <c r="X11" s="54" t="str">
        <f>IF(K11="- -",I11*$O$4,IF(K11="-",I11*$P$4,IF(K11="+",I11*$Q$4,IF(K11="+ +",I11*$R$4,"NE"))))</f>
        <v>NE</v>
      </c>
      <c r="Y11" s="55">
        <f t="shared" si="2"/>
        <v>0</v>
      </c>
      <c r="Z11" s="55">
        <f t="shared" si="3"/>
        <v>0</v>
      </c>
      <c r="AA11" s="54">
        <f>I11*Y11</f>
        <v>0</v>
      </c>
      <c r="AB11" s="54"/>
      <c r="AC11" s="54"/>
      <c r="AD11" s="54"/>
      <c r="AE11" s="54" t="str">
        <f>IF(L11="- -",I11*$O$4,IF(L11="-",I11*$P$4,IF(L11="+",I11*$Q$4,IF(L11="+ +",I11*$R$4,"NE"))))</f>
        <v>NE</v>
      </c>
      <c r="AF11" s="55">
        <f t="shared" si="4"/>
        <v>0</v>
      </c>
      <c r="AG11" s="55">
        <f t="shared" si="5"/>
        <v>0</v>
      </c>
      <c r="AH11" s="54">
        <f>I11*AF11</f>
        <v>0</v>
      </c>
      <c r="AI11" s="54"/>
      <c r="AJ11" s="54"/>
      <c r="AK11" s="54"/>
    </row>
    <row r="12" spans="1:37" ht="24.95" customHeight="1">
      <c r="A12" s="584" t="s">
        <v>6</v>
      </c>
      <c r="B12" s="769" t="s">
        <v>81</v>
      </c>
      <c r="C12" s="770"/>
      <c r="D12" s="770"/>
      <c r="E12" s="770"/>
      <c r="F12" s="261"/>
      <c r="G12" s="255"/>
      <c r="H12" s="255" t="s">
        <v>63</v>
      </c>
      <c r="I12" s="256">
        <v>1</v>
      </c>
      <c r="J12" s="635"/>
      <c r="K12" s="635"/>
      <c r="L12" s="635"/>
      <c r="Q12" s="54" t="str">
        <f>IF(J12="- -",I12*$O$4,IF(J12="-",I12*$P$4,IF(J12="+",I12*$Q$4,IF(J12="+ +",I12*$R$4,"NE"))))</f>
        <v>NE</v>
      </c>
      <c r="R12" s="55">
        <f t="shared" si="0"/>
        <v>0</v>
      </c>
      <c r="S12" s="55">
        <f t="shared" si="1"/>
        <v>0</v>
      </c>
      <c r="T12" s="54">
        <f>I12*R12</f>
        <v>0</v>
      </c>
      <c r="U12" s="54"/>
      <c r="V12" s="54"/>
      <c r="W12" s="54"/>
      <c r="X12" s="54" t="str">
        <f>IF(K12="- -",I12*$O$4,IF(K12="-",I12*$P$4,IF(K12="+",I12*$Q$4,IF(K12="+ +",I12*$R$4,"NE"))))</f>
        <v>NE</v>
      </c>
      <c r="Y12" s="55">
        <f t="shared" si="2"/>
        <v>0</v>
      </c>
      <c r="Z12" s="55">
        <f t="shared" si="3"/>
        <v>0</v>
      </c>
      <c r="AA12" s="54">
        <f>I12*Y12</f>
        <v>0</v>
      </c>
      <c r="AB12" s="54"/>
      <c r="AC12" s="54"/>
      <c r="AD12" s="54"/>
      <c r="AE12" s="54" t="str">
        <f>IF(L12="- -",I12*$O$4,IF(L12="-",I12*$P$4,IF(L12="+",I12*$Q$4,IF(L12="+ +",I12*$R$4,"NE"))))</f>
        <v>NE</v>
      </c>
      <c r="AF12" s="55">
        <f t="shared" si="4"/>
        <v>0</v>
      </c>
      <c r="AG12" s="55">
        <f t="shared" si="5"/>
        <v>0</v>
      </c>
      <c r="AH12" s="54">
        <f>I12*AF12</f>
        <v>0</v>
      </c>
      <c r="AI12" s="54"/>
      <c r="AJ12" s="54"/>
      <c r="AK12" s="54"/>
    </row>
    <row r="13" spans="1:37" ht="24.95" customHeight="1">
      <c r="A13" s="262" t="s">
        <v>15</v>
      </c>
      <c r="B13" s="703" t="s">
        <v>82</v>
      </c>
      <c r="C13" s="704"/>
      <c r="D13" s="704"/>
      <c r="E13" s="704"/>
      <c r="F13" s="258"/>
      <c r="G13" s="259"/>
      <c r="H13" s="259" t="s">
        <v>63</v>
      </c>
      <c r="I13" s="260">
        <v>1</v>
      </c>
      <c r="J13" s="635"/>
      <c r="K13" s="635"/>
      <c r="L13" s="635"/>
      <c r="Q13" s="54" t="str">
        <f t="shared" ref="Q13" si="6">IF(J13="- -",I13*$O$4,IF(J13="-",I13*$P$4,IF(J13="+",I13*$Q$4,IF(J13="+ +",I13*$R$4,"NE"))))</f>
        <v>NE</v>
      </c>
      <c r="R13" s="55">
        <f>IF(Q13="NE",0,1)</f>
        <v>0</v>
      </c>
      <c r="S13" s="55">
        <f t="shared" si="1"/>
        <v>0</v>
      </c>
      <c r="T13" s="54">
        <f t="shared" ref="T13:T15" si="7">I13*R13</f>
        <v>0</v>
      </c>
      <c r="U13" s="54"/>
      <c r="V13" s="54"/>
      <c r="W13" s="54"/>
      <c r="X13" s="54" t="str">
        <f t="shared" ref="X13:X15" si="8">IF(K13="- -",I13*$O$4,IF(K13="-",I13*$P$4,IF(K13="+",I13*$Q$4,IF(K13="+ +",I13*$R$4,"NE"))))</f>
        <v>NE</v>
      </c>
      <c r="Y13" s="55">
        <f t="shared" si="2"/>
        <v>0</v>
      </c>
      <c r="Z13" s="55">
        <f t="shared" si="3"/>
        <v>0</v>
      </c>
      <c r="AA13" s="54">
        <f t="shared" ref="AA13:AA15" si="9">I13*Y13</f>
        <v>0</v>
      </c>
      <c r="AB13" s="54"/>
      <c r="AC13" s="54"/>
      <c r="AD13" s="54"/>
      <c r="AE13" s="54" t="str">
        <f t="shared" ref="AE13:AE15" si="10">IF(L13="- -",I13*$O$4,IF(L13="-",I13*$P$4,IF(L13="+",I13*$Q$4,IF(L13="+ +",I13*$R$4,"NE"))))</f>
        <v>NE</v>
      </c>
      <c r="AF13" s="55">
        <f t="shared" si="4"/>
        <v>0</v>
      </c>
      <c r="AG13" s="55">
        <f t="shared" si="5"/>
        <v>0</v>
      </c>
      <c r="AH13" s="54">
        <f t="shared" ref="AH13:AH15" si="11">I13*AF13</f>
        <v>0</v>
      </c>
      <c r="AI13" s="54"/>
      <c r="AJ13" s="54"/>
      <c r="AK13" s="54"/>
    </row>
    <row r="14" spans="1:37" ht="24.95" customHeight="1">
      <c r="A14" s="263" t="s">
        <v>7</v>
      </c>
      <c r="B14" s="701" t="s">
        <v>143</v>
      </c>
      <c r="C14" s="702"/>
      <c r="D14" s="702"/>
      <c r="E14" s="702"/>
      <c r="F14" s="261"/>
      <c r="G14" s="255"/>
      <c r="H14" s="255" t="s">
        <v>63</v>
      </c>
      <c r="I14" s="256">
        <v>1</v>
      </c>
      <c r="J14" s="635"/>
      <c r="K14" s="635"/>
      <c r="L14" s="635"/>
      <c r="Q14" s="54" t="str">
        <f>IF(J14="- -",I14*$O$4,IF(J14="-",I14*$P$4,IF(J14="+",I14*$Q$4,IF(J14="+ +",I14*$R$4,"NE"))))</f>
        <v>NE</v>
      </c>
      <c r="R14" s="55">
        <f>IF(Q14="NE",0,1)</f>
        <v>0</v>
      </c>
      <c r="S14" s="55">
        <f t="shared" si="1"/>
        <v>0</v>
      </c>
      <c r="T14" s="54">
        <f t="shared" si="7"/>
        <v>0</v>
      </c>
      <c r="U14" s="54"/>
      <c r="V14" s="54"/>
      <c r="W14" s="54"/>
      <c r="X14" s="54" t="str">
        <f t="shared" si="8"/>
        <v>NE</v>
      </c>
      <c r="Y14" s="55">
        <f t="shared" si="2"/>
        <v>0</v>
      </c>
      <c r="Z14" s="55">
        <f t="shared" si="3"/>
        <v>0</v>
      </c>
      <c r="AA14" s="54">
        <f t="shared" si="9"/>
        <v>0</v>
      </c>
      <c r="AB14" s="54"/>
      <c r="AC14" s="54"/>
      <c r="AD14" s="54"/>
      <c r="AE14" s="54" t="str">
        <f t="shared" si="10"/>
        <v>NE</v>
      </c>
      <c r="AF14" s="55">
        <f t="shared" si="4"/>
        <v>0</v>
      </c>
      <c r="AG14" s="55">
        <f t="shared" si="5"/>
        <v>0</v>
      </c>
      <c r="AH14" s="54">
        <f t="shared" si="11"/>
        <v>0</v>
      </c>
      <c r="AI14" s="54"/>
      <c r="AJ14" s="54"/>
      <c r="AK14" s="54"/>
    </row>
    <row r="15" spans="1:37" ht="24.95" customHeight="1">
      <c r="A15" s="264" t="s">
        <v>16</v>
      </c>
      <c r="B15" s="703" t="s">
        <v>83</v>
      </c>
      <c r="C15" s="704"/>
      <c r="D15" s="704"/>
      <c r="E15" s="704"/>
      <c r="F15" s="258"/>
      <c r="G15" s="259"/>
      <c r="H15" s="259" t="s">
        <v>63</v>
      </c>
      <c r="I15" s="260">
        <v>1</v>
      </c>
      <c r="J15" s="635"/>
      <c r="K15" s="635"/>
      <c r="L15" s="635"/>
      <c r="Q15" s="54" t="str">
        <f>IF(J15="- -",I15*$O$4,IF(J15="-",I15*$P$4,IF(J15="+",I15*$Q$4,IF(J15="+ +",I15*$R$4,"NE"))))</f>
        <v>NE</v>
      </c>
      <c r="R15" s="55">
        <f>IF(Q15="NE",0,1)</f>
        <v>0</v>
      </c>
      <c r="S15" s="55">
        <f t="shared" si="1"/>
        <v>0</v>
      </c>
      <c r="T15" s="54">
        <f t="shared" si="7"/>
        <v>0</v>
      </c>
      <c r="U15" s="54"/>
      <c r="V15" s="54"/>
      <c r="W15" s="54"/>
      <c r="X15" s="54" t="str">
        <f t="shared" si="8"/>
        <v>NE</v>
      </c>
      <c r="Y15" s="55">
        <f t="shared" si="2"/>
        <v>0</v>
      </c>
      <c r="Z15" s="55">
        <f t="shared" si="3"/>
        <v>0</v>
      </c>
      <c r="AA15" s="54">
        <f t="shared" si="9"/>
        <v>0</v>
      </c>
      <c r="AB15" s="54"/>
      <c r="AC15" s="54"/>
      <c r="AD15" s="54"/>
      <c r="AE15" s="54" t="str">
        <f t="shared" si="10"/>
        <v>NE</v>
      </c>
      <c r="AF15" s="55">
        <f t="shared" si="4"/>
        <v>0</v>
      </c>
      <c r="AG15" s="55">
        <f t="shared" si="5"/>
        <v>0</v>
      </c>
      <c r="AH15" s="54">
        <f t="shared" si="11"/>
        <v>0</v>
      </c>
      <c r="AI15" s="54"/>
      <c r="AJ15" s="54"/>
      <c r="AK15" s="54"/>
    </row>
    <row r="16" spans="1:37" ht="24.95" customHeight="1">
      <c r="A16" s="698" t="s">
        <v>140</v>
      </c>
      <c r="B16" s="699"/>
      <c r="C16" s="699"/>
      <c r="D16" s="699"/>
      <c r="E16" s="699"/>
      <c r="F16" s="700"/>
      <c r="G16" s="735" t="s">
        <v>62</v>
      </c>
      <c r="H16" s="736"/>
      <c r="I16" s="252">
        <v>4</v>
      </c>
      <c r="J16" s="90" t="str">
        <f>IF(Q16="NE","NE",IF(Q16&gt;9.9,IF(Q16&gt;14.9,"+ +","+"),IF(Q16&lt;10,IF(Q16&lt;5,"- -","-"))))</f>
        <v>NE</v>
      </c>
      <c r="K16" s="90" t="str">
        <f>IF(X16="NE","NE",IF(X16&gt;9.9,IF(X16&gt;14.9,"+ +","+"),IF(X16&lt;10,IF(X16&lt;5,"- -","-"))))</f>
        <v>NE</v>
      </c>
      <c r="L16" s="90" t="str">
        <f>IF(AE16="NE","NE",IF(AE16&gt;9.9,IF(AE16&gt;14.9,"+ +","+"),IF(AE16&lt;10,IF(AE16&lt;5,"- -","-"))))</f>
        <v>NE</v>
      </c>
      <c r="Q16" s="52" t="str">
        <f>IF(SUM(R17:R26)=0,"NE",SUM(S17:S26)/SUM(T17:T26))</f>
        <v>NE</v>
      </c>
      <c r="R16" s="53"/>
      <c r="S16" s="52"/>
      <c r="T16" s="53"/>
      <c r="U16" s="53">
        <f>IF(J16="NE",0,Q16)</f>
        <v>0</v>
      </c>
      <c r="V16" s="53">
        <f>IF(J16="NE",0,I16)</f>
        <v>0</v>
      </c>
      <c r="W16" s="53"/>
      <c r="X16" s="53" t="str">
        <f>IF(SUM(Y17:Y26)=0,"NE",SUM(Z17:Z26)/SUM(AA17:AA26))</f>
        <v>NE</v>
      </c>
      <c r="Y16" s="53"/>
      <c r="Z16" s="53"/>
      <c r="AA16" s="53"/>
      <c r="AB16" s="53">
        <f>IF(K16="NE",0,X16)</f>
        <v>0</v>
      </c>
      <c r="AC16" s="53">
        <f>IF(K16="NE",0,I16)</f>
        <v>0</v>
      </c>
      <c r="AD16" s="53"/>
      <c r="AE16" s="53" t="str">
        <f>IF(SUM(AF17:AF26)=0,"NE",SUM(AG17:AG26)/SUM(AH17:AH26))</f>
        <v>NE</v>
      </c>
      <c r="AF16" s="53"/>
      <c r="AG16" s="53"/>
      <c r="AH16" s="53"/>
      <c r="AI16" s="53">
        <f>IF(L16="NE",0,AE16)</f>
        <v>0</v>
      </c>
      <c r="AJ16" s="53">
        <f>IF(L16="NE",0,I16)</f>
        <v>0</v>
      </c>
      <c r="AK16" s="53"/>
    </row>
    <row r="17" spans="1:37" ht="24.95" customHeight="1">
      <c r="A17" s="584" t="s">
        <v>13</v>
      </c>
      <c r="B17" s="769" t="s">
        <v>102</v>
      </c>
      <c r="C17" s="770"/>
      <c r="D17" s="770"/>
      <c r="E17" s="770"/>
      <c r="F17" s="265"/>
      <c r="G17" s="255"/>
      <c r="H17" s="255" t="s">
        <v>63</v>
      </c>
      <c r="I17" s="256">
        <v>1</v>
      </c>
      <c r="J17" s="635"/>
      <c r="K17" s="635"/>
      <c r="L17" s="635"/>
      <c r="Q17" s="54" t="str">
        <f>IF(J17="- -",I17*$O$4,IF(J17="-",I17*$P$4,IF(J17="+",I17*$Q$4,IF(J17="+ +",I17*$R$4,"NE"))))</f>
        <v>NE</v>
      </c>
      <c r="R17" s="55">
        <f t="shared" ref="R17:R26" si="12">IF(Q17="NE",0,1)</f>
        <v>0</v>
      </c>
      <c r="S17" s="55">
        <f t="shared" ref="S17:S26" si="13">IF(AND(Q17,R17)=FALSE,R17,Q17)</f>
        <v>0</v>
      </c>
      <c r="T17" s="54">
        <f>I17*R17</f>
        <v>0</v>
      </c>
      <c r="U17" s="54"/>
      <c r="V17" s="54"/>
      <c r="W17" s="54"/>
      <c r="X17" s="54" t="str">
        <f>IF(K17="- -",I17*$O$4,IF(K17="-",I17*$P$4,IF(K17="+",I17*$Q$4,IF(K17="+ +",I17*$R$4,"NE"))))</f>
        <v>NE</v>
      </c>
      <c r="Y17" s="55">
        <f t="shared" ref="Y17:Y26" si="14">IF(X17="NE",0,1)</f>
        <v>0</v>
      </c>
      <c r="Z17" s="55">
        <f t="shared" ref="Z17:Z26" si="15">IF(AND(X17,Y17)=FALSE,Y17,X17)</f>
        <v>0</v>
      </c>
      <c r="AA17" s="54">
        <f>I17*Y17</f>
        <v>0</v>
      </c>
      <c r="AB17" s="54"/>
      <c r="AC17" s="54"/>
      <c r="AD17" s="54"/>
      <c r="AE17" s="54" t="str">
        <f>IF(L17="- -",I17*$O$4,IF(L17="-",I17*$P$4,IF(L17="+",I17*$Q$4,IF(L17="+ +",I17*$R$4,"NE"))))</f>
        <v>NE</v>
      </c>
      <c r="AF17" s="55">
        <f t="shared" ref="AF17:AF26" si="16">IF(AE17="NE",0,1)</f>
        <v>0</v>
      </c>
      <c r="AG17" s="55">
        <f t="shared" ref="AG17:AG26" si="17">IF(AND(AE17,AF17)=FALSE,AF17,AE17)</f>
        <v>0</v>
      </c>
      <c r="AH17" s="54">
        <f>I17*AF17</f>
        <v>0</v>
      </c>
      <c r="AI17" s="54"/>
      <c r="AJ17" s="54"/>
      <c r="AK17" s="54"/>
    </row>
    <row r="18" spans="1:37" ht="24.95" customHeight="1">
      <c r="A18" s="257" t="s">
        <v>14</v>
      </c>
      <c r="B18" s="703" t="s">
        <v>103</v>
      </c>
      <c r="C18" s="704"/>
      <c r="D18" s="704"/>
      <c r="E18" s="704"/>
      <c r="F18" s="258"/>
      <c r="G18" s="259"/>
      <c r="H18" s="259" t="s">
        <v>63</v>
      </c>
      <c r="I18" s="260">
        <v>1</v>
      </c>
      <c r="J18" s="635"/>
      <c r="K18" s="635"/>
      <c r="L18" s="635"/>
      <c r="Q18" s="54" t="str">
        <f>IF(J18="- -",I18*$O$4,IF(J18="-",I18*$P$4,IF(J18="+",I18*$Q$4,IF(J18="+ +",I18*$R$4,"NE"))))</f>
        <v>NE</v>
      </c>
      <c r="R18" s="55">
        <f t="shared" si="12"/>
        <v>0</v>
      </c>
      <c r="S18" s="55">
        <f t="shared" si="13"/>
        <v>0</v>
      </c>
      <c r="T18" s="54">
        <f>I18*R18</f>
        <v>0</v>
      </c>
      <c r="U18" s="54"/>
      <c r="V18" s="54"/>
      <c r="W18" s="54"/>
      <c r="X18" s="54" t="str">
        <f>IF(K18="- -",I18*$O$4,IF(K18="-",I18*$P$4,IF(K18="+",I18*$Q$4,IF(K18="+ +",I18*$R$4,"NE"))))</f>
        <v>NE</v>
      </c>
      <c r="Y18" s="55">
        <f t="shared" si="14"/>
        <v>0</v>
      </c>
      <c r="Z18" s="55">
        <f t="shared" si="15"/>
        <v>0</v>
      </c>
      <c r="AA18" s="54">
        <f>I18*Y18</f>
        <v>0</v>
      </c>
      <c r="AB18" s="54"/>
      <c r="AC18" s="54"/>
      <c r="AD18" s="54"/>
      <c r="AE18" s="54" t="str">
        <f>IF(L18="- -",I18*$O$4,IF(L18="-",I18*$P$4,IF(L18="+",I18*$Q$4,IF(L18="+ +",I18*$R$4,"NE"))))</f>
        <v>NE</v>
      </c>
      <c r="AF18" s="55">
        <f t="shared" si="16"/>
        <v>0</v>
      </c>
      <c r="AG18" s="55">
        <f t="shared" si="17"/>
        <v>0</v>
      </c>
      <c r="AH18" s="54">
        <f>I18*AF18</f>
        <v>0</v>
      </c>
      <c r="AI18" s="54"/>
      <c r="AJ18" s="54"/>
      <c r="AK18" s="54"/>
    </row>
    <row r="19" spans="1:37" ht="24.95" customHeight="1">
      <c r="A19" s="584" t="s">
        <v>18</v>
      </c>
      <c r="B19" s="701" t="s">
        <v>106</v>
      </c>
      <c r="C19" s="702"/>
      <c r="D19" s="702"/>
      <c r="E19" s="702"/>
      <c r="F19" s="256"/>
      <c r="G19" s="255"/>
      <c r="H19" s="255" t="s">
        <v>63</v>
      </c>
      <c r="I19" s="256">
        <v>1</v>
      </c>
      <c r="J19" s="635"/>
      <c r="K19" s="635"/>
      <c r="L19" s="635"/>
      <c r="Q19" s="54" t="str">
        <f>IF(J19="- -",I19*$O$4,IF(J19="-",I19*$P$4,IF(J19="+",I19*$Q$4,IF(J19="+ +",I19*$R$4,"NE"))))</f>
        <v>NE</v>
      </c>
      <c r="R19" s="55">
        <f t="shared" si="12"/>
        <v>0</v>
      </c>
      <c r="S19" s="55">
        <f t="shared" si="13"/>
        <v>0</v>
      </c>
      <c r="T19" s="54">
        <f>I19*R19</f>
        <v>0</v>
      </c>
      <c r="U19" s="54"/>
      <c r="V19" s="54"/>
      <c r="W19" s="54"/>
      <c r="X19" s="54" t="str">
        <f>IF(K19="- -",I19*$O$4,IF(K19="-",I19*$P$4,IF(K19="+",I19*$Q$4,IF(K19="+ +",I19*$R$4,"NE"))))</f>
        <v>NE</v>
      </c>
      <c r="Y19" s="55">
        <f t="shared" si="14"/>
        <v>0</v>
      </c>
      <c r="Z19" s="55">
        <f t="shared" si="15"/>
        <v>0</v>
      </c>
      <c r="AA19" s="54">
        <f>I19*Y19</f>
        <v>0</v>
      </c>
      <c r="AB19" s="54"/>
      <c r="AC19" s="54"/>
      <c r="AD19" s="54"/>
      <c r="AE19" s="54" t="str">
        <f>IF(L19="- -",I19*$O$4,IF(L19="-",I19*$P$4,IF(L19="+",I19*$Q$4,IF(L19="+ +",I19*$R$4,"NE"))))</f>
        <v>NE</v>
      </c>
      <c r="AF19" s="55">
        <f t="shared" si="16"/>
        <v>0</v>
      </c>
      <c r="AG19" s="55">
        <f t="shared" si="17"/>
        <v>0</v>
      </c>
      <c r="AH19" s="54">
        <f>I19*AF19</f>
        <v>0</v>
      </c>
      <c r="AI19" s="54"/>
      <c r="AJ19" s="54"/>
      <c r="AK19" s="54"/>
    </row>
    <row r="20" spans="1:37" ht="24.95" customHeight="1">
      <c r="A20" s="257" t="s">
        <v>19</v>
      </c>
      <c r="B20" s="703" t="s">
        <v>107</v>
      </c>
      <c r="C20" s="704"/>
      <c r="D20" s="704"/>
      <c r="E20" s="704"/>
      <c r="F20" s="260"/>
      <c r="G20" s="259"/>
      <c r="H20" s="259" t="s">
        <v>63</v>
      </c>
      <c r="I20" s="260">
        <v>1</v>
      </c>
      <c r="J20" s="635"/>
      <c r="K20" s="635"/>
      <c r="L20" s="635"/>
      <c r="Q20" s="54" t="str">
        <f t="shared" ref="Q20:Q26" si="18">IF(J20="- -",I20*$O$4,IF(J20="-",I20*$P$4,IF(J20="+",I20*$Q$4,IF(J20="+ +",I20*$R$4,"NE"))))</f>
        <v>NE</v>
      </c>
      <c r="R20" s="55">
        <f t="shared" si="12"/>
        <v>0</v>
      </c>
      <c r="S20" s="55">
        <f t="shared" si="13"/>
        <v>0</v>
      </c>
      <c r="T20" s="54">
        <f t="shared" ref="T20:T26" si="19">I20*R20</f>
        <v>0</v>
      </c>
      <c r="U20" s="54"/>
      <c r="V20" s="54"/>
      <c r="W20" s="54"/>
      <c r="X20" s="54" t="str">
        <f t="shared" ref="X20:X26" si="20">IF(K20="- -",I20*$O$4,IF(K20="-",I20*$P$4,IF(K20="+",I20*$Q$4,IF(K20="+ +",I20*$R$4,"NE"))))</f>
        <v>NE</v>
      </c>
      <c r="Y20" s="55">
        <f t="shared" si="14"/>
        <v>0</v>
      </c>
      <c r="Z20" s="55">
        <f t="shared" si="15"/>
        <v>0</v>
      </c>
      <c r="AA20" s="54">
        <f t="shared" ref="AA20:AA26" si="21">I20*Y20</f>
        <v>0</v>
      </c>
      <c r="AB20" s="54"/>
      <c r="AC20" s="54"/>
      <c r="AD20" s="54"/>
      <c r="AE20" s="54" t="str">
        <f t="shared" ref="AE20:AE26" si="22">IF(L20="- -",I20*$O$4,IF(L20="-",I20*$P$4,IF(L20="+",I20*$Q$4,IF(L20="+ +",I20*$R$4,"NE"))))</f>
        <v>NE</v>
      </c>
      <c r="AF20" s="55">
        <f t="shared" si="16"/>
        <v>0</v>
      </c>
      <c r="AG20" s="55">
        <f t="shared" si="17"/>
        <v>0</v>
      </c>
      <c r="AH20" s="54">
        <f t="shared" ref="AH20:AH26" si="23">I20*AF20</f>
        <v>0</v>
      </c>
      <c r="AI20" s="54"/>
      <c r="AJ20" s="54"/>
      <c r="AK20" s="54"/>
    </row>
    <row r="21" spans="1:37" ht="24.95" customHeight="1">
      <c r="A21" s="584" t="s">
        <v>22</v>
      </c>
      <c r="B21" s="769" t="s">
        <v>130</v>
      </c>
      <c r="C21" s="770"/>
      <c r="D21" s="770"/>
      <c r="E21" s="770"/>
      <c r="F21" s="256"/>
      <c r="G21" s="255"/>
      <c r="H21" s="255" t="s">
        <v>63</v>
      </c>
      <c r="I21" s="256">
        <v>1</v>
      </c>
      <c r="J21" s="635"/>
      <c r="K21" s="635"/>
      <c r="L21" s="635"/>
      <c r="Q21" s="54" t="str">
        <f t="shared" si="18"/>
        <v>NE</v>
      </c>
      <c r="R21" s="55">
        <f t="shared" si="12"/>
        <v>0</v>
      </c>
      <c r="S21" s="55">
        <f t="shared" si="13"/>
        <v>0</v>
      </c>
      <c r="T21" s="54">
        <f t="shared" si="19"/>
        <v>0</v>
      </c>
      <c r="U21" s="54"/>
      <c r="V21" s="54"/>
      <c r="W21" s="54"/>
      <c r="X21" s="54" t="str">
        <f t="shared" si="20"/>
        <v>NE</v>
      </c>
      <c r="Y21" s="55">
        <f t="shared" si="14"/>
        <v>0</v>
      </c>
      <c r="Z21" s="55">
        <f t="shared" si="15"/>
        <v>0</v>
      </c>
      <c r="AA21" s="54">
        <f t="shared" si="21"/>
        <v>0</v>
      </c>
      <c r="AB21" s="54"/>
      <c r="AC21" s="54"/>
      <c r="AD21" s="54"/>
      <c r="AE21" s="54" t="str">
        <f t="shared" si="22"/>
        <v>NE</v>
      </c>
      <c r="AF21" s="55">
        <f t="shared" si="16"/>
        <v>0</v>
      </c>
      <c r="AG21" s="55">
        <f t="shared" si="17"/>
        <v>0</v>
      </c>
      <c r="AH21" s="54">
        <f t="shared" si="23"/>
        <v>0</v>
      </c>
      <c r="AI21" s="54"/>
      <c r="AJ21" s="54"/>
      <c r="AK21" s="54"/>
    </row>
    <row r="22" spans="1:37" ht="24.95" customHeight="1">
      <c r="A22" s="262" t="s">
        <v>23</v>
      </c>
      <c r="B22" s="703" t="s">
        <v>109</v>
      </c>
      <c r="C22" s="704"/>
      <c r="D22" s="704"/>
      <c r="E22" s="704"/>
      <c r="F22" s="258"/>
      <c r="G22" s="259"/>
      <c r="H22" s="259" t="s">
        <v>63</v>
      </c>
      <c r="I22" s="260">
        <v>10</v>
      </c>
      <c r="J22" s="635"/>
      <c r="K22" s="635"/>
      <c r="L22" s="635"/>
      <c r="Q22" s="54" t="str">
        <f t="shared" si="18"/>
        <v>NE</v>
      </c>
      <c r="R22" s="55">
        <f t="shared" si="12"/>
        <v>0</v>
      </c>
      <c r="S22" s="55">
        <f t="shared" si="13"/>
        <v>0</v>
      </c>
      <c r="T22" s="54">
        <f t="shared" si="19"/>
        <v>0</v>
      </c>
      <c r="U22" s="54"/>
      <c r="V22" s="54"/>
      <c r="W22" s="54"/>
      <c r="X22" s="54" t="str">
        <f t="shared" si="20"/>
        <v>NE</v>
      </c>
      <c r="Y22" s="55">
        <f t="shared" si="14"/>
        <v>0</v>
      </c>
      <c r="Z22" s="55">
        <f t="shared" si="15"/>
        <v>0</v>
      </c>
      <c r="AA22" s="54">
        <f t="shared" si="21"/>
        <v>0</v>
      </c>
      <c r="AB22" s="54"/>
      <c r="AC22" s="54"/>
      <c r="AD22" s="54"/>
      <c r="AE22" s="54" t="str">
        <f t="shared" si="22"/>
        <v>NE</v>
      </c>
      <c r="AF22" s="55">
        <f t="shared" si="16"/>
        <v>0</v>
      </c>
      <c r="AG22" s="55">
        <f t="shared" si="17"/>
        <v>0</v>
      </c>
      <c r="AH22" s="54">
        <f t="shared" si="23"/>
        <v>0</v>
      </c>
      <c r="AI22" s="54"/>
      <c r="AJ22" s="54"/>
      <c r="AK22" s="54"/>
    </row>
    <row r="23" spans="1:37" ht="24.95" customHeight="1">
      <c r="A23" s="365" t="s">
        <v>111</v>
      </c>
      <c r="B23" s="701" t="s">
        <v>110</v>
      </c>
      <c r="C23" s="702"/>
      <c r="D23" s="702"/>
      <c r="E23" s="702"/>
      <c r="F23" s="256"/>
      <c r="G23" s="255"/>
      <c r="H23" s="255" t="s">
        <v>63</v>
      </c>
      <c r="I23" s="256">
        <v>1</v>
      </c>
      <c r="J23" s="635"/>
      <c r="K23" s="635"/>
      <c r="L23" s="635"/>
      <c r="Q23" s="54" t="str">
        <f t="shared" si="18"/>
        <v>NE</v>
      </c>
      <c r="R23" s="55">
        <f t="shared" si="12"/>
        <v>0</v>
      </c>
      <c r="S23" s="55">
        <f t="shared" si="13"/>
        <v>0</v>
      </c>
      <c r="T23" s="54">
        <f t="shared" si="19"/>
        <v>0</v>
      </c>
      <c r="U23" s="54"/>
      <c r="V23" s="54"/>
      <c r="W23" s="54"/>
      <c r="X23" s="54" t="str">
        <f t="shared" si="20"/>
        <v>NE</v>
      </c>
      <c r="Y23" s="55">
        <f t="shared" si="14"/>
        <v>0</v>
      </c>
      <c r="Z23" s="55">
        <f t="shared" si="15"/>
        <v>0</v>
      </c>
      <c r="AA23" s="54">
        <f t="shared" si="21"/>
        <v>0</v>
      </c>
      <c r="AB23" s="54"/>
      <c r="AC23" s="54"/>
      <c r="AD23" s="54"/>
      <c r="AE23" s="54" t="str">
        <f t="shared" si="22"/>
        <v>NE</v>
      </c>
      <c r="AF23" s="55">
        <f t="shared" si="16"/>
        <v>0</v>
      </c>
      <c r="AG23" s="55">
        <f t="shared" si="17"/>
        <v>0</v>
      </c>
      <c r="AH23" s="54">
        <f t="shared" si="23"/>
        <v>0</v>
      </c>
      <c r="AI23" s="54"/>
      <c r="AJ23" s="54"/>
      <c r="AK23" s="54"/>
    </row>
    <row r="24" spans="1:37" ht="24.95" customHeight="1">
      <c r="A24" s="262" t="s">
        <v>17</v>
      </c>
      <c r="B24" s="771" t="s">
        <v>144</v>
      </c>
      <c r="C24" s="772"/>
      <c r="D24" s="772"/>
      <c r="E24" s="772"/>
      <c r="F24" s="260"/>
      <c r="G24" s="259"/>
      <c r="H24" s="259" t="s">
        <v>63</v>
      </c>
      <c r="I24" s="260">
        <v>1</v>
      </c>
      <c r="J24" s="635"/>
      <c r="K24" s="635"/>
      <c r="L24" s="635"/>
      <c r="Q24" s="54" t="str">
        <f t="shared" si="18"/>
        <v>NE</v>
      </c>
      <c r="R24" s="55">
        <f t="shared" si="12"/>
        <v>0</v>
      </c>
      <c r="S24" s="55">
        <f t="shared" si="13"/>
        <v>0</v>
      </c>
      <c r="T24" s="54">
        <f t="shared" si="19"/>
        <v>0</v>
      </c>
      <c r="U24" s="54"/>
      <c r="V24" s="54"/>
      <c r="W24" s="54"/>
      <c r="X24" s="54" t="str">
        <f t="shared" si="20"/>
        <v>NE</v>
      </c>
      <c r="Y24" s="55">
        <f t="shared" si="14"/>
        <v>0</v>
      </c>
      <c r="Z24" s="55">
        <f t="shared" si="15"/>
        <v>0</v>
      </c>
      <c r="AA24" s="54">
        <f t="shared" si="21"/>
        <v>0</v>
      </c>
      <c r="AB24" s="54"/>
      <c r="AC24" s="54"/>
      <c r="AD24" s="54"/>
      <c r="AE24" s="54" t="str">
        <f t="shared" si="22"/>
        <v>NE</v>
      </c>
      <c r="AF24" s="55">
        <f t="shared" si="16"/>
        <v>0</v>
      </c>
      <c r="AG24" s="55">
        <f t="shared" si="17"/>
        <v>0</v>
      </c>
      <c r="AH24" s="54">
        <f t="shared" si="23"/>
        <v>0</v>
      </c>
      <c r="AI24" s="54"/>
      <c r="AJ24" s="54"/>
      <c r="AK24" s="54"/>
    </row>
    <row r="25" spans="1:37" ht="24.95" customHeight="1">
      <c r="A25" s="584" t="s">
        <v>24</v>
      </c>
      <c r="B25" s="701" t="s">
        <v>145</v>
      </c>
      <c r="C25" s="702"/>
      <c r="D25" s="702"/>
      <c r="E25" s="702"/>
      <c r="F25" s="261"/>
      <c r="G25" s="255"/>
      <c r="H25" s="255" t="s">
        <v>63</v>
      </c>
      <c r="I25" s="256">
        <v>1</v>
      </c>
      <c r="J25" s="635"/>
      <c r="K25" s="635"/>
      <c r="L25" s="635"/>
      <c r="Q25" s="54" t="str">
        <f t="shared" si="18"/>
        <v>NE</v>
      </c>
      <c r="R25" s="55">
        <f t="shared" si="12"/>
        <v>0</v>
      </c>
      <c r="S25" s="55">
        <f t="shared" si="13"/>
        <v>0</v>
      </c>
      <c r="T25" s="54">
        <f t="shared" si="19"/>
        <v>0</v>
      </c>
      <c r="U25" s="54"/>
      <c r="V25" s="54"/>
      <c r="W25" s="54"/>
      <c r="X25" s="54" t="str">
        <f t="shared" si="20"/>
        <v>NE</v>
      </c>
      <c r="Y25" s="55">
        <f t="shared" si="14"/>
        <v>0</v>
      </c>
      <c r="Z25" s="55">
        <f t="shared" si="15"/>
        <v>0</v>
      </c>
      <c r="AA25" s="54">
        <f t="shared" si="21"/>
        <v>0</v>
      </c>
      <c r="AB25" s="54"/>
      <c r="AC25" s="54"/>
      <c r="AD25" s="54"/>
      <c r="AE25" s="54" t="str">
        <f t="shared" si="22"/>
        <v>NE</v>
      </c>
      <c r="AF25" s="55">
        <f t="shared" si="16"/>
        <v>0</v>
      </c>
      <c r="AG25" s="55">
        <f t="shared" si="17"/>
        <v>0</v>
      </c>
      <c r="AH25" s="54">
        <f t="shared" si="23"/>
        <v>0</v>
      </c>
      <c r="AI25" s="54"/>
      <c r="AJ25" s="54"/>
      <c r="AK25" s="54"/>
    </row>
    <row r="26" spans="1:37" ht="24.95" customHeight="1">
      <c r="A26" s="257" t="s">
        <v>112</v>
      </c>
      <c r="B26" s="773" t="s">
        <v>123</v>
      </c>
      <c r="C26" s="774"/>
      <c r="D26" s="774"/>
      <c r="E26" s="774"/>
      <c r="F26" s="258"/>
      <c r="G26" s="259"/>
      <c r="H26" s="259" t="s">
        <v>63</v>
      </c>
      <c r="I26" s="260">
        <v>10</v>
      </c>
      <c r="J26" s="635"/>
      <c r="K26" s="635"/>
      <c r="L26" s="635"/>
      <c r="Q26" s="54" t="str">
        <f t="shared" si="18"/>
        <v>NE</v>
      </c>
      <c r="R26" s="55">
        <f t="shared" si="12"/>
        <v>0</v>
      </c>
      <c r="S26" s="55">
        <f t="shared" si="13"/>
        <v>0</v>
      </c>
      <c r="T26" s="54">
        <f t="shared" si="19"/>
        <v>0</v>
      </c>
      <c r="U26" s="54"/>
      <c r="V26" s="54"/>
      <c r="W26" s="54"/>
      <c r="X26" s="54" t="str">
        <f t="shared" si="20"/>
        <v>NE</v>
      </c>
      <c r="Y26" s="55">
        <f t="shared" si="14"/>
        <v>0</v>
      </c>
      <c r="Z26" s="55">
        <f t="shared" si="15"/>
        <v>0</v>
      </c>
      <c r="AA26" s="54">
        <f t="shared" si="21"/>
        <v>0</v>
      </c>
      <c r="AB26" s="54"/>
      <c r="AC26" s="54"/>
      <c r="AD26" s="54"/>
      <c r="AE26" s="54" t="str">
        <f t="shared" si="22"/>
        <v>NE</v>
      </c>
      <c r="AF26" s="55">
        <f t="shared" si="16"/>
        <v>0</v>
      </c>
      <c r="AG26" s="55">
        <f t="shared" si="17"/>
        <v>0</v>
      </c>
      <c r="AH26" s="54">
        <f t="shared" si="23"/>
        <v>0</v>
      </c>
      <c r="AI26" s="54"/>
      <c r="AJ26" s="54"/>
      <c r="AK26" s="54"/>
    </row>
    <row r="27" spans="1:37" ht="24.95" customHeight="1">
      <c r="A27" s="698" t="s">
        <v>141</v>
      </c>
      <c r="B27" s="699"/>
      <c r="C27" s="699"/>
      <c r="D27" s="699"/>
      <c r="E27" s="699"/>
      <c r="F27" s="700"/>
      <c r="G27" s="735" t="s">
        <v>62</v>
      </c>
      <c r="H27" s="736"/>
      <c r="I27" s="252">
        <v>3</v>
      </c>
      <c r="J27" s="90" t="str">
        <f>IF(Q27="NE","NE",IF(Q27&gt;9.9,IF(Q27&gt;14.9,"+ +","+"),IF(Q27&lt;10,IF(Q27&lt;5,"- -","-"))))</f>
        <v>NE</v>
      </c>
      <c r="K27" s="90" t="str">
        <f>IF(X27="NE","NE",IF(X27&gt;9.9,IF(X27&gt;14.9,"+ +","+"),IF(X27&lt;10,IF(X27&lt;5,"- -","-"))))</f>
        <v>NE</v>
      </c>
      <c r="L27" s="90" t="str">
        <f>IF(AE27="NE","NE",IF(AE27&gt;9.9,IF(AE27&gt;14.9,"+ +","+"),IF(AE27&lt;10,IF(AE27&lt;5,"- -","-"))))</f>
        <v>NE</v>
      </c>
      <c r="Q27" s="52" t="str">
        <f>IF(SUM(R28:R36)=0,"NE",SUM(S28:S36)/SUM(T28:T36))</f>
        <v>NE</v>
      </c>
      <c r="R27" s="53"/>
      <c r="S27" s="52"/>
      <c r="T27" s="53"/>
      <c r="U27" s="53">
        <f>IF(J27="NE",0,Q27)</f>
        <v>0</v>
      </c>
      <c r="V27" s="53">
        <f>IF(J27="NE",0,I27)</f>
        <v>0</v>
      </c>
      <c r="W27" s="53"/>
      <c r="X27" s="53" t="str">
        <f>IF(SUM(Y28:Y36)=0,"NE",SUM(Z28:Z36)/SUM(AA28:AA36))</f>
        <v>NE</v>
      </c>
      <c r="Y27" s="53"/>
      <c r="Z27" s="53"/>
      <c r="AA27" s="53"/>
      <c r="AB27" s="53">
        <f>IF(K27="NE",0,X27)</f>
        <v>0</v>
      </c>
      <c r="AC27" s="53">
        <f>IF(K27="NE",0,I27)</f>
        <v>0</v>
      </c>
      <c r="AD27" s="53"/>
      <c r="AE27" s="53" t="str">
        <f>IF(SUM(AF28:AF36)=0,"NE",SUM(AG28:AG36)/SUM(AH28:AH36))</f>
        <v>NE</v>
      </c>
      <c r="AF27" s="53"/>
      <c r="AG27" s="53"/>
      <c r="AH27" s="53"/>
      <c r="AI27" s="53">
        <f>IF(L27="NE",0,AE27)</f>
        <v>0</v>
      </c>
      <c r="AJ27" s="53">
        <f>IF(L27="NE",0,I27)</f>
        <v>0</v>
      </c>
      <c r="AK27" s="53"/>
    </row>
    <row r="28" spans="1:37" ht="24.95" customHeight="1">
      <c r="A28" s="584" t="s">
        <v>3</v>
      </c>
      <c r="B28" s="769" t="s">
        <v>77</v>
      </c>
      <c r="C28" s="770"/>
      <c r="D28" s="770"/>
      <c r="E28" s="770"/>
      <c r="F28" s="254"/>
      <c r="G28" s="255"/>
      <c r="H28" s="255" t="s">
        <v>63</v>
      </c>
      <c r="I28" s="256">
        <v>10</v>
      </c>
      <c r="J28" s="635"/>
      <c r="K28" s="635"/>
      <c r="L28" s="635"/>
      <c r="Q28" s="54" t="str">
        <f>IF(J28="- -",I28*$O$4,IF(J28="-",I28*$P$4,IF(J28="+",I28*$Q$4,IF(J28="+ +",I28*$R$4,"NE"))))</f>
        <v>NE</v>
      </c>
      <c r="R28" s="55">
        <f t="shared" ref="R28:R36" si="24">IF(Q28="NE",0,1)</f>
        <v>0</v>
      </c>
      <c r="S28" s="55">
        <f t="shared" ref="S28:S36" si="25">IF(AND(Q28,R28)=FALSE,R28,Q28)</f>
        <v>0</v>
      </c>
      <c r="T28" s="54">
        <f>I28*R28</f>
        <v>0</v>
      </c>
      <c r="U28" s="54"/>
      <c r="V28" s="54"/>
      <c r="W28" s="54"/>
      <c r="X28" s="54" t="str">
        <f>IF(K28="- -",I28*$O$4,IF(K28="-",I28*$P$4,IF(K28="+",I28*$Q$4,IF(K28="+ +",I28*$R$4,"NE"))))</f>
        <v>NE</v>
      </c>
      <c r="Y28" s="55">
        <f t="shared" ref="Y28:Y36" si="26">IF(X28="NE",0,1)</f>
        <v>0</v>
      </c>
      <c r="Z28" s="55">
        <f t="shared" ref="Z28:Z36" si="27">IF(AND(X28,Y28)=FALSE,Y28,X28)</f>
        <v>0</v>
      </c>
      <c r="AA28" s="54">
        <f>I28*Y28</f>
        <v>0</v>
      </c>
      <c r="AB28" s="54"/>
      <c r="AC28" s="54"/>
      <c r="AD28" s="54"/>
      <c r="AE28" s="54" t="str">
        <f>IF(L28="- -",I28*$O$4,IF(L28="-",I28*$P$4,IF(L28="+",I28*$Q$4,IF(L28="+ +",I28*$R$4,"NE"))))</f>
        <v>NE</v>
      </c>
      <c r="AF28" s="55">
        <f t="shared" ref="AF28:AF36" si="28">IF(AE28="NE",0,1)</f>
        <v>0</v>
      </c>
      <c r="AG28" s="55">
        <f t="shared" ref="AG28:AG36" si="29">IF(AND(AE28,AF28)=FALSE,AF28,AE28)</f>
        <v>0</v>
      </c>
      <c r="AH28" s="54">
        <f>I28*AF28</f>
        <v>0</v>
      </c>
      <c r="AI28" s="54"/>
      <c r="AJ28" s="54"/>
      <c r="AK28" s="54"/>
    </row>
    <row r="29" spans="1:37" ht="24.95" customHeight="1">
      <c r="A29" s="257" t="s">
        <v>4</v>
      </c>
      <c r="B29" s="703" t="s">
        <v>146</v>
      </c>
      <c r="C29" s="704"/>
      <c r="D29" s="704"/>
      <c r="E29" s="704"/>
      <c r="F29" s="258"/>
      <c r="G29" s="259"/>
      <c r="H29" s="259" t="s">
        <v>63</v>
      </c>
      <c r="I29" s="260">
        <v>10</v>
      </c>
      <c r="J29" s="635"/>
      <c r="K29" s="635"/>
      <c r="L29" s="635"/>
      <c r="Q29" s="54" t="str">
        <f>IF(J29="- -",I29*$O$4,IF(J29="-",I29*$P$4,IF(J29="+",I29*$Q$4,IF(J29="+ +",I29*$R$4,"NE"))))</f>
        <v>NE</v>
      </c>
      <c r="R29" s="55">
        <f t="shared" si="24"/>
        <v>0</v>
      </c>
      <c r="S29" s="55">
        <f t="shared" si="25"/>
        <v>0</v>
      </c>
      <c r="T29" s="54">
        <f>I29*R29</f>
        <v>0</v>
      </c>
      <c r="U29" s="54"/>
      <c r="V29" s="54"/>
      <c r="W29" s="54"/>
      <c r="X29" s="54" t="str">
        <f>IF(K29="- -",I29*$O$4,IF(K29="-",I29*$P$4,IF(K29="+",I29*$Q$4,IF(K29="+ +",I29*$R$4,"NE"))))</f>
        <v>NE</v>
      </c>
      <c r="Y29" s="55">
        <f t="shared" si="26"/>
        <v>0</v>
      </c>
      <c r="Z29" s="55">
        <f t="shared" si="27"/>
        <v>0</v>
      </c>
      <c r="AA29" s="54">
        <f>I29*Y29</f>
        <v>0</v>
      </c>
      <c r="AB29" s="54"/>
      <c r="AC29" s="54"/>
      <c r="AD29" s="54"/>
      <c r="AE29" s="54" t="str">
        <f>IF(L29="- -",I29*$O$4,IF(L29="-",I29*$P$4,IF(L29="+",I29*$Q$4,IF(L29="+ +",I29*$R$4,"NE"))))</f>
        <v>NE</v>
      </c>
      <c r="AF29" s="55">
        <f t="shared" si="28"/>
        <v>0</v>
      </c>
      <c r="AG29" s="55">
        <f t="shared" si="29"/>
        <v>0</v>
      </c>
      <c r="AH29" s="54">
        <f>I29*AF29</f>
        <v>0</v>
      </c>
      <c r="AI29" s="54"/>
      <c r="AJ29" s="54"/>
      <c r="AK29" s="54"/>
    </row>
    <row r="30" spans="1:37" ht="24.95" customHeight="1">
      <c r="A30" s="365" t="s">
        <v>5</v>
      </c>
      <c r="B30" s="701" t="s">
        <v>78</v>
      </c>
      <c r="C30" s="702"/>
      <c r="D30" s="702"/>
      <c r="E30" s="702"/>
      <c r="F30" s="256"/>
      <c r="G30" s="255"/>
      <c r="H30" s="255" t="s">
        <v>63</v>
      </c>
      <c r="I30" s="256">
        <v>1.5</v>
      </c>
      <c r="J30" s="635"/>
      <c r="K30" s="635"/>
      <c r="L30" s="635"/>
      <c r="Q30" s="54" t="str">
        <f t="shared" ref="Q30:Q36" si="30">IF(J30="- -",I30*$O$4,IF(J30="-",I30*$P$4,IF(J30="+",I30*$Q$4,IF(J30="+ +",I30*$R$4,"NE"))))</f>
        <v>NE</v>
      </c>
      <c r="R30" s="55">
        <f t="shared" si="24"/>
        <v>0</v>
      </c>
      <c r="S30" s="55">
        <f t="shared" si="25"/>
        <v>0</v>
      </c>
      <c r="T30" s="54">
        <f t="shared" ref="T30:T36" si="31">I30*R30</f>
        <v>0</v>
      </c>
      <c r="U30" s="54"/>
      <c r="V30" s="54"/>
      <c r="W30" s="54"/>
      <c r="X30" s="54" t="str">
        <f t="shared" ref="X30:X36" si="32">IF(K30="- -",I30*$O$4,IF(K30="-",I30*$P$4,IF(K30="+",I30*$Q$4,IF(K30="+ +",I30*$R$4,"NE"))))</f>
        <v>NE</v>
      </c>
      <c r="Y30" s="55">
        <f t="shared" si="26"/>
        <v>0</v>
      </c>
      <c r="Z30" s="55">
        <f t="shared" si="27"/>
        <v>0</v>
      </c>
      <c r="AA30" s="54">
        <f t="shared" ref="AA30:AA36" si="33">I30*Y30</f>
        <v>0</v>
      </c>
      <c r="AB30" s="54"/>
      <c r="AC30" s="54"/>
      <c r="AD30" s="54"/>
      <c r="AE30" s="54" t="str">
        <f t="shared" ref="AE30:AE36" si="34">IF(L30="- -",I30*$O$4,IF(L30="-",I30*$P$4,IF(L30="+",I30*$Q$4,IF(L30="+ +",I30*$R$4,"NE"))))</f>
        <v>NE</v>
      </c>
      <c r="AF30" s="55">
        <f t="shared" si="28"/>
        <v>0</v>
      </c>
      <c r="AG30" s="55">
        <f t="shared" si="29"/>
        <v>0</v>
      </c>
      <c r="AH30" s="54">
        <f t="shared" ref="AH30:AH36" si="35">I30*AF30</f>
        <v>0</v>
      </c>
      <c r="AI30" s="54"/>
      <c r="AJ30" s="54"/>
      <c r="AK30" s="54"/>
    </row>
    <row r="31" spans="1:37" ht="24.95" customHeight="1">
      <c r="A31" s="262" t="s">
        <v>8</v>
      </c>
      <c r="B31" s="771" t="s">
        <v>85</v>
      </c>
      <c r="C31" s="772"/>
      <c r="D31" s="772"/>
      <c r="E31" s="772"/>
      <c r="F31" s="260"/>
      <c r="G31" s="259"/>
      <c r="H31" s="259" t="s">
        <v>63</v>
      </c>
      <c r="I31" s="260">
        <v>6</v>
      </c>
      <c r="J31" s="635"/>
      <c r="K31" s="635"/>
      <c r="L31" s="635"/>
      <c r="Q31" s="54" t="str">
        <f t="shared" si="30"/>
        <v>NE</v>
      </c>
      <c r="R31" s="55">
        <f t="shared" si="24"/>
        <v>0</v>
      </c>
      <c r="S31" s="55">
        <f t="shared" si="25"/>
        <v>0</v>
      </c>
      <c r="T31" s="54">
        <f t="shared" si="31"/>
        <v>0</v>
      </c>
      <c r="U31" s="54"/>
      <c r="V31" s="54"/>
      <c r="W31" s="54"/>
      <c r="X31" s="54" t="str">
        <f t="shared" si="32"/>
        <v>NE</v>
      </c>
      <c r="Y31" s="55">
        <f t="shared" si="26"/>
        <v>0</v>
      </c>
      <c r="Z31" s="55">
        <f t="shared" si="27"/>
        <v>0</v>
      </c>
      <c r="AA31" s="54">
        <f t="shared" si="33"/>
        <v>0</v>
      </c>
      <c r="AB31" s="54"/>
      <c r="AC31" s="54"/>
      <c r="AD31" s="54"/>
      <c r="AE31" s="54" t="str">
        <f t="shared" si="34"/>
        <v>NE</v>
      </c>
      <c r="AF31" s="55">
        <f t="shared" si="28"/>
        <v>0</v>
      </c>
      <c r="AG31" s="55">
        <f t="shared" si="29"/>
        <v>0</v>
      </c>
      <c r="AH31" s="54">
        <f t="shared" si="35"/>
        <v>0</v>
      </c>
      <c r="AI31" s="54"/>
      <c r="AJ31" s="54"/>
      <c r="AK31" s="54"/>
    </row>
    <row r="32" spans="1:37" ht="24.95" customHeight="1">
      <c r="A32" s="584" t="s">
        <v>9</v>
      </c>
      <c r="B32" s="701" t="s">
        <v>86</v>
      </c>
      <c r="C32" s="702"/>
      <c r="D32" s="702"/>
      <c r="E32" s="702"/>
      <c r="F32" s="256"/>
      <c r="G32" s="255"/>
      <c r="H32" s="255" t="s">
        <v>63</v>
      </c>
      <c r="I32" s="256">
        <v>2.5</v>
      </c>
      <c r="J32" s="635"/>
      <c r="K32" s="635"/>
      <c r="L32" s="635"/>
      <c r="Q32" s="54" t="str">
        <f t="shared" si="30"/>
        <v>NE</v>
      </c>
      <c r="R32" s="55">
        <f t="shared" si="24"/>
        <v>0</v>
      </c>
      <c r="S32" s="55">
        <f t="shared" si="25"/>
        <v>0</v>
      </c>
      <c r="T32" s="54">
        <f t="shared" si="31"/>
        <v>0</v>
      </c>
      <c r="U32" s="54"/>
      <c r="V32" s="54"/>
      <c r="W32" s="54"/>
      <c r="X32" s="54" t="str">
        <f t="shared" si="32"/>
        <v>NE</v>
      </c>
      <c r="Y32" s="55">
        <f t="shared" si="26"/>
        <v>0</v>
      </c>
      <c r="Z32" s="55">
        <f t="shared" si="27"/>
        <v>0</v>
      </c>
      <c r="AA32" s="54">
        <f t="shared" si="33"/>
        <v>0</v>
      </c>
      <c r="AB32" s="54"/>
      <c r="AC32" s="54"/>
      <c r="AD32" s="54"/>
      <c r="AE32" s="54" t="str">
        <f t="shared" si="34"/>
        <v>NE</v>
      </c>
      <c r="AF32" s="55">
        <f t="shared" si="28"/>
        <v>0</v>
      </c>
      <c r="AG32" s="55">
        <f t="shared" si="29"/>
        <v>0</v>
      </c>
      <c r="AH32" s="54">
        <f t="shared" si="35"/>
        <v>0</v>
      </c>
      <c r="AI32" s="54"/>
      <c r="AJ32" s="54"/>
      <c r="AK32" s="54"/>
    </row>
    <row r="33" spans="1:37" ht="24.95" customHeight="1">
      <c r="A33" s="257" t="s">
        <v>10</v>
      </c>
      <c r="B33" s="703" t="s">
        <v>87</v>
      </c>
      <c r="C33" s="704"/>
      <c r="D33" s="704"/>
      <c r="E33" s="704"/>
      <c r="F33" s="258"/>
      <c r="G33" s="259"/>
      <c r="H33" s="259" t="s">
        <v>63</v>
      </c>
      <c r="I33" s="260">
        <v>3.5</v>
      </c>
      <c r="J33" s="635"/>
      <c r="K33" s="635"/>
      <c r="L33" s="635"/>
      <c r="Q33" s="54" t="str">
        <f t="shared" si="30"/>
        <v>NE</v>
      </c>
      <c r="R33" s="55">
        <f t="shared" si="24"/>
        <v>0</v>
      </c>
      <c r="S33" s="55">
        <f t="shared" si="25"/>
        <v>0</v>
      </c>
      <c r="T33" s="54">
        <f t="shared" si="31"/>
        <v>0</v>
      </c>
      <c r="U33" s="54"/>
      <c r="V33" s="54"/>
      <c r="W33" s="54"/>
      <c r="X33" s="54" t="str">
        <f t="shared" si="32"/>
        <v>NE</v>
      </c>
      <c r="Y33" s="55">
        <f t="shared" si="26"/>
        <v>0</v>
      </c>
      <c r="Z33" s="55">
        <f t="shared" si="27"/>
        <v>0</v>
      </c>
      <c r="AA33" s="54">
        <f t="shared" si="33"/>
        <v>0</v>
      </c>
      <c r="AB33" s="54"/>
      <c r="AC33" s="54"/>
      <c r="AD33" s="54"/>
      <c r="AE33" s="54" t="str">
        <f t="shared" si="34"/>
        <v>NE</v>
      </c>
      <c r="AF33" s="55">
        <f t="shared" si="28"/>
        <v>0</v>
      </c>
      <c r="AG33" s="55">
        <f t="shared" si="29"/>
        <v>0</v>
      </c>
      <c r="AH33" s="54">
        <f t="shared" si="35"/>
        <v>0</v>
      </c>
      <c r="AI33" s="54"/>
      <c r="AJ33" s="54"/>
      <c r="AK33" s="54"/>
    </row>
    <row r="34" spans="1:37" ht="24.95" customHeight="1">
      <c r="A34" s="365" t="s">
        <v>11</v>
      </c>
      <c r="B34" s="701" t="s">
        <v>88</v>
      </c>
      <c r="C34" s="702"/>
      <c r="D34" s="702"/>
      <c r="E34" s="702"/>
      <c r="F34" s="261"/>
      <c r="G34" s="255"/>
      <c r="H34" s="255" t="s">
        <v>63</v>
      </c>
      <c r="I34" s="256">
        <v>5.5</v>
      </c>
      <c r="J34" s="635"/>
      <c r="K34" s="635"/>
      <c r="L34" s="635"/>
      <c r="Q34" s="54" t="str">
        <f t="shared" si="30"/>
        <v>NE</v>
      </c>
      <c r="R34" s="55">
        <f t="shared" si="24"/>
        <v>0</v>
      </c>
      <c r="S34" s="55">
        <f t="shared" si="25"/>
        <v>0</v>
      </c>
      <c r="T34" s="54">
        <f t="shared" si="31"/>
        <v>0</v>
      </c>
      <c r="U34" s="54"/>
      <c r="V34" s="54"/>
      <c r="W34" s="54"/>
      <c r="X34" s="54" t="str">
        <f t="shared" si="32"/>
        <v>NE</v>
      </c>
      <c r="Y34" s="55">
        <f t="shared" si="26"/>
        <v>0</v>
      </c>
      <c r="Z34" s="55">
        <f t="shared" si="27"/>
        <v>0</v>
      </c>
      <c r="AA34" s="54">
        <f t="shared" si="33"/>
        <v>0</v>
      </c>
      <c r="AB34" s="54"/>
      <c r="AC34" s="54"/>
      <c r="AD34" s="54"/>
      <c r="AE34" s="54" t="str">
        <f t="shared" si="34"/>
        <v>NE</v>
      </c>
      <c r="AF34" s="55">
        <f t="shared" si="28"/>
        <v>0</v>
      </c>
      <c r="AG34" s="55">
        <f t="shared" si="29"/>
        <v>0</v>
      </c>
      <c r="AH34" s="54">
        <f t="shared" si="35"/>
        <v>0</v>
      </c>
      <c r="AI34" s="54"/>
      <c r="AJ34" s="54"/>
      <c r="AK34" s="54"/>
    </row>
    <row r="35" spans="1:37" ht="24.95" customHeight="1">
      <c r="A35" s="262" t="s">
        <v>12</v>
      </c>
      <c r="B35" s="703" t="s">
        <v>89</v>
      </c>
      <c r="C35" s="704"/>
      <c r="D35" s="704"/>
      <c r="E35" s="704"/>
      <c r="F35" s="258"/>
      <c r="G35" s="259"/>
      <c r="H35" s="259" t="s">
        <v>63</v>
      </c>
      <c r="I35" s="260">
        <v>8.75</v>
      </c>
      <c r="J35" s="635"/>
      <c r="K35" s="635"/>
      <c r="L35" s="635"/>
      <c r="Q35" s="54" t="str">
        <f t="shared" si="30"/>
        <v>NE</v>
      </c>
      <c r="R35" s="55">
        <f t="shared" si="24"/>
        <v>0</v>
      </c>
      <c r="S35" s="55">
        <f t="shared" si="25"/>
        <v>0</v>
      </c>
      <c r="T35" s="54">
        <f t="shared" si="31"/>
        <v>0</v>
      </c>
      <c r="U35" s="54"/>
      <c r="V35" s="54"/>
      <c r="W35" s="54"/>
      <c r="X35" s="54" t="str">
        <f t="shared" si="32"/>
        <v>NE</v>
      </c>
      <c r="Y35" s="55">
        <f t="shared" si="26"/>
        <v>0</v>
      </c>
      <c r="Z35" s="55">
        <f t="shared" si="27"/>
        <v>0</v>
      </c>
      <c r="AA35" s="54">
        <f t="shared" si="33"/>
        <v>0</v>
      </c>
      <c r="AB35" s="54"/>
      <c r="AC35" s="54"/>
      <c r="AD35" s="54"/>
      <c r="AE35" s="54" t="str">
        <f t="shared" si="34"/>
        <v>NE</v>
      </c>
      <c r="AF35" s="55">
        <f t="shared" si="28"/>
        <v>0</v>
      </c>
      <c r="AG35" s="55">
        <f t="shared" si="29"/>
        <v>0</v>
      </c>
      <c r="AH35" s="54">
        <f t="shared" si="35"/>
        <v>0</v>
      </c>
      <c r="AI35" s="54"/>
      <c r="AJ35" s="54"/>
      <c r="AK35" s="54"/>
    </row>
    <row r="36" spans="1:37" ht="24.95" customHeight="1">
      <c r="A36" s="263" t="s">
        <v>21</v>
      </c>
      <c r="B36" s="769" t="s">
        <v>126</v>
      </c>
      <c r="C36" s="770"/>
      <c r="D36" s="770"/>
      <c r="E36" s="770"/>
      <c r="F36" s="261"/>
      <c r="G36" s="255"/>
      <c r="H36" s="255" t="s">
        <v>63</v>
      </c>
      <c r="I36" s="256">
        <v>3.5</v>
      </c>
      <c r="J36" s="635"/>
      <c r="K36" s="635"/>
      <c r="L36" s="635"/>
      <c r="Q36" s="54" t="str">
        <f t="shared" si="30"/>
        <v>NE</v>
      </c>
      <c r="R36" s="55">
        <f t="shared" si="24"/>
        <v>0</v>
      </c>
      <c r="S36" s="55">
        <f t="shared" si="25"/>
        <v>0</v>
      </c>
      <c r="T36" s="54">
        <f t="shared" si="31"/>
        <v>0</v>
      </c>
      <c r="U36" s="54"/>
      <c r="V36" s="54"/>
      <c r="W36" s="54"/>
      <c r="X36" s="54" t="str">
        <f t="shared" si="32"/>
        <v>NE</v>
      </c>
      <c r="Y36" s="55">
        <f t="shared" si="26"/>
        <v>0</v>
      </c>
      <c r="Z36" s="55">
        <f t="shared" si="27"/>
        <v>0</v>
      </c>
      <c r="AA36" s="54">
        <f t="shared" si="33"/>
        <v>0</v>
      </c>
      <c r="AB36" s="54"/>
      <c r="AC36" s="54"/>
      <c r="AD36" s="54"/>
      <c r="AE36" s="54" t="str">
        <f t="shared" si="34"/>
        <v>NE</v>
      </c>
      <c r="AF36" s="55">
        <f t="shared" si="28"/>
        <v>0</v>
      </c>
      <c r="AG36" s="55">
        <f t="shared" si="29"/>
        <v>0</v>
      </c>
      <c r="AH36" s="54">
        <f t="shared" si="35"/>
        <v>0</v>
      </c>
      <c r="AI36" s="54"/>
      <c r="AJ36" s="54"/>
      <c r="AK36" s="54"/>
    </row>
    <row r="37" spans="1:37" s="3" customFormat="1" ht="24.95" customHeight="1">
      <c r="A37" s="698" t="s">
        <v>142</v>
      </c>
      <c r="B37" s="699"/>
      <c r="C37" s="699"/>
      <c r="D37" s="699"/>
      <c r="E37" s="699"/>
      <c r="F37" s="700"/>
      <c r="G37" s="735" t="s">
        <v>62</v>
      </c>
      <c r="H37" s="736"/>
      <c r="I37" s="252">
        <v>3</v>
      </c>
      <c r="J37" s="90" t="str">
        <f>IF(Q37="NE","NE",IF(Q37&gt;9.9,IF(Q37&gt;14.9,"+ +","+"),IF(Q37&lt;10,IF(Q37&lt;5,"- -","-"))))</f>
        <v>NE</v>
      </c>
      <c r="K37" s="90" t="str">
        <f>IF(X37="NE","NE",IF(X37&gt;9.9,IF(X37&gt;14.9,"+ +","+"),IF(X37&lt;10,IF(X37&lt;5,"- -","-"))))</f>
        <v>NE</v>
      </c>
      <c r="L37" s="90" t="str">
        <f>IF(AE37="NE","NE",IF(AE37&gt;9.9,IF(AE37&gt;14.9,"+ +","+"),IF(AE37&lt;10,IF(AE37&lt;5,"- -","-"))))</f>
        <v>NE</v>
      </c>
      <c r="M37" s="56"/>
      <c r="N37" s="56"/>
      <c r="O37" s="35"/>
      <c r="P37" s="57"/>
      <c r="Q37" s="52" t="str">
        <f>IF(SUM(R38:R44)=0,"NE",SUM(S38:S44)/SUM(T38:T44))</f>
        <v>NE</v>
      </c>
      <c r="R37" s="53"/>
      <c r="S37" s="52"/>
      <c r="T37" s="53"/>
      <c r="U37" s="53">
        <f>IF(J37="NE",0,Q37)</f>
        <v>0</v>
      </c>
      <c r="V37" s="53">
        <f>IF(J37="NE",0,I37)</f>
        <v>0</v>
      </c>
      <c r="W37" s="53"/>
      <c r="X37" s="53" t="str">
        <f>IF(SUM(Y38:Y44)=0,"NE",SUM(Z38:Z44)/SUM(AA38:AA44))</f>
        <v>NE</v>
      </c>
      <c r="Y37" s="53"/>
      <c r="Z37" s="53"/>
      <c r="AA37" s="53"/>
      <c r="AB37" s="53">
        <f>IF(K37="NE",0,X37)</f>
        <v>0</v>
      </c>
      <c r="AC37" s="53">
        <f>IF(K37="NE",0,I37)</f>
        <v>0</v>
      </c>
      <c r="AD37" s="53"/>
      <c r="AE37" s="53" t="str">
        <f>IF(SUM(AF38:AF44)=0,"NE",SUM(AG38:AG44)/SUM(AH38:AH44))</f>
        <v>NE</v>
      </c>
      <c r="AF37" s="53"/>
      <c r="AG37" s="53"/>
      <c r="AH37" s="53"/>
      <c r="AI37" s="53">
        <f>IF(L37="NE",0,AE37)</f>
        <v>0</v>
      </c>
      <c r="AJ37" s="53">
        <f>IF(L37="NE",0,I37)</f>
        <v>0</v>
      </c>
      <c r="AK37" s="53"/>
    </row>
    <row r="38" spans="1:37" s="3" customFormat="1" ht="24.95" customHeight="1">
      <c r="A38" s="584" t="s">
        <v>91</v>
      </c>
      <c r="B38" s="769" t="s">
        <v>95</v>
      </c>
      <c r="C38" s="770"/>
      <c r="D38" s="770"/>
      <c r="E38" s="770"/>
      <c r="F38" s="254"/>
      <c r="G38" s="255"/>
      <c r="H38" s="255" t="s">
        <v>63</v>
      </c>
      <c r="I38" s="256">
        <v>3.6</v>
      </c>
      <c r="J38" s="635"/>
      <c r="K38" s="635"/>
      <c r="L38" s="635"/>
      <c r="M38" s="56"/>
      <c r="N38" s="56"/>
      <c r="O38" s="35"/>
      <c r="P38" s="57"/>
      <c r="Q38" s="54" t="str">
        <f>IF(J38="- -",I38*$O$4,IF(J38="-",I38*$P$4,IF(J38="+",I38*$Q$4,IF(J38="+ +",I38*$R$4,"NE"))))</f>
        <v>NE</v>
      </c>
      <c r="R38" s="55">
        <f t="shared" ref="R38:R44" si="36">IF(Q38="NE",0,1)</f>
        <v>0</v>
      </c>
      <c r="S38" s="55">
        <f t="shared" ref="S38:S44" si="37">IF(AND(Q38,R38)=FALSE,R38,Q38)</f>
        <v>0</v>
      </c>
      <c r="T38" s="54">
        <f>I38*R38</f>
        <v>0</v>
      </c>
      <c r="U38" s="54"/>
      <c r="V38" s="54"/>
      <c r="W38" s="54"/>
      <c r="X38" s="54" t="str">
        <f>IF(K38="- -",I38*$O$4,IF(K38="-",I38*$P$4,IF(K38="+",I38*$Q$4,IF(K38="+ +",I38*$R$4,"NE"))))</f>
        <v>NE</v>
      </c>
      <c r="Y38" s="55">
        <f t="shared" ref="Y38:Y44" si="38">IF(X38="NE",0,1)</f>
        <v>0</v>
      </c>
      <c r="Z38" s="55">
        <f t="shared" ref="Z38:Z44" si="39">IF(AND(X38,Y38)=FALSE,Y38,X38)</f>
        <v>0</v>
      </c>
      <c r="AA38" s="54">
        <f>I38*Y38</f>
        <v>0</v>
      </c>
      <c r="AB38" s="54"/>
      <c r="AC38" s="54"/>
      <c r="AD38" s="54"/>
      <c r="AE38" s="54" t="str">
        <f>IF(L38="- -",I38*$O$4,IF(L38="-",I38*$P$4,IF(L38="+",I38*$Q$4,IF(L38="+ +",I38*$R$4,"NE"))))</f>
        <v>NE</v>
      </c>
      <c r="AF38" s="55">
        <f t="shared" ref="AF38:AF44" si="40">IF(AE38="NE",0,1)</f>
        <v>0</v>
      </c>
      <c r="AG38" s="55">
        <f t="shared" ref="AG38:AG44" si="41">IF(AND(AE38,AF38)=FALSE,AF38,AE38)</f>
        <v>0</v>
      </c>
      <c r="AH38" s="54">
        <f>I38*AF38</f>
        <v>0</v>
      </c>
      <c r="AI38" s="54"/>
      <c r="AJ38" s="54"/>
      <c r="AK38" s="54"/>
    </row>
    <row r="39" spans="1:37" s="3" customFormat="1" ht="24.95" customHeight="1">
      <c r="A39" s="257" t="s">
        <v>92</v>
      </c>
      <c r="B39" s="703" t="s">
        <v>96</v>
      </c>
      <c r="C39" s="704"/>
      <c r="D39" s="704"/>
      <c r="E39" s="704"/>
      <c r="F39" s="258"/>
      <c r="G39" s="259"/>
      <c r="H39" s="259" t="s">
        <v>63</v>
      </c>
      <c r="I39" s="260">
        <v>8.4</v>
      </c>
      <c r="J39" s="635"/>
      <c r="K39" s="635"/>
      <c r="L39" s="635"/>
      <c r="M39" s="56"/>
      <c r="N39" s="56"/>
      <c r="O39" s="35"/>
      <c r="P39" s="57"/>
      <c r="Q39" s="54" t="str">
        <f>IF(J39="- -",I39*$O$4,IF(J39="-",I39*$P$4,IF(J39="+",I39*$Q$4,IF(J39="+ +",I39*$R$4,"NE"))))</f>
        <v>NE</v>
      </c>
      <c r="R39" s="55">
        <f t="shared" si="36"/>
        <v>0</v>
      </c>
      <c r="S39" s="55">
        <f t="shared" si="37"/>
        <v>0</v>
      </c>
      <c r="T39" s="54">
        <f>I39*R39</f>
        <v>0</v>
      </c>
      <c r="U39" s="54"/>
      <c r="V39" s="54"/>
      <c r="W39" s="54"/>
      <c r="X39" s="54" t="str">
        <f>IF(K39="- -",I39*$O$4,IF(K39="-",I39*$P$4,IF(K39="+",I39*$Q$4,IF(K39="+ +",I39*$R$4,"NE"))))</f>
        <v>NE</v>
      </c>
      <c r="Y39" s="55">
        <f t="shared" si="38"/>
        <v>0</v>
      </c>
      <c r="Z39" s="55">
        <f t="shared" si="39"/>
        <v>0</v>
      </c>
      <c r="AA39" s="54">
        <f>I39*Y39</f>
        <v>0</v>
      </c>
      <c r="AB39" s="54"/>
      <c r="AC39" s="54"/>
      <c r="AD39" s="54"/>
      <c r="AE39" s="54" t="str">
        <f>IF(L39="- -",I39*$O$4,IF(L39="-",I39*$P$4,IF(L39="+",I39*$Q$4,IF(L39="+ +",I39*$R$4,"NE"))))</f>
        <v>NE</v>
      </c>
      <c r="AF39" s="55">
        <f t="shared" si="40"/>
        <v>0</v>
      </c>
      <c r="AG39" s="55">
        <f t="shared" si="41"/>
        <v>0</v>
      </c>
      <c r="AH39" s="54">
        <f>I39*AF39</f>
        <v>0</v>
      </c>
      <c r="AI39" s="54"/>
      <c r="AJ39" s="54"/>
      <c r="AK39" s="54"/>
    </row>
    <row r="40" spans="1:37" s="3" customFormat="1" ht="24.95" customHeight="1">
      <c r="A40" s="365" t="s">
        <v>93</v>
      </c>
      <c r="B40" s="701" t="s">
        <v>97</v>
      </c>
      <c r="C40" s="702"/>
      <c r="D40" s="702"/>
      <c r="E40" s="702"/>
      <c r="F40" s="261"/>
      <c r="G40" s="255"/>
      <c r="H40" s="255" t="s">
        <v>63</v>
      </c>
      <c r="I40" s="256">
        <v>7.8</v>
      </c>
      <c r="J40" s="635"/>
      <c r="K40" s="635"/>
      <c r="L40" s="635"/>
      <c r="M40" s="56"/>
      <c r="N40" s="56"/>
      <c r="O40" s="35"/>
      <c r="P40" s="57"/>
      <c r="Q40" s="54" t="str">
        <f t="shared" ref="Q40:Q44" si="42">IF(J40="- -",I40*$O$4,IF(J40="-",I40*$P$4,IF(J40="+",I40*$Q$4,IF(J40="+ +",I40*$R$4,"NE"))))</f>
        <v>NE</v>
      </c>
      <c r="R40" s="55">
        <f t="shared" si="36"/>
        <v>0</v>
      </c>
      <c r="S40" s="55">
        <f t="shared" si="37"/>
        <v>0</v>
      </c>
      <c r="T40" s="54">
        <f t="shared" ref="T40:T44" si="43">I40*R40</f>
        <v>0</v>
      </c>
      <c r="U40" s="54"/>
      <c r="V40" s="54"/>
      <c r="W40" s="54"/>
      <c r="X40" s="54" t="str">
        <f t="shared" ref="X40:X44" si="44">IF(K40="- -",I40*$O$4,IF(K40="-",I40*$P$4,IF(K40="+",I40*$Q$4,IF(K40="+ +",I40*$R$4,"NE"))))</f>
        <v>NE</v>
      </c>
      <c r="Y40" s="55">
        <f t="shared" si="38"/>
        <v>0</v>
      </c>
      <c r="Z40" s="55">
        <f t="shared" si="39"/>
        <v>0</v>
      </c>
      <c r="AA40" s="54">
        <f t="shared" ref="AA40:AA44" si="45">I40*Y40</f>
        <v>0</v>
      </c>
      <c r="AB40" s="54"/>
      <c r="AC40" s="54"/>
      <c r="AD40" s="54"/>
      <c r="AE40" s="54" t="str">
        <f t="shared" ref="AE40:AE44" si="46">IF(L40="- -",I40*$O$4,IF(L40="-",I40*$P$4,IF(L40="+",I40*$Q$4,IF(L40="+ +",I40*$R$4,"NE"))))</f>
        <v>NE</v>
      </c>
      <c r="AF40" s="55">
        <f t="shared" si="40"/>
        <v>0</v>
      </c>
      <c r="AG40" s="55">
        <f t="shared" si="41"/>
        <v>0</v>
      </c>
      <c r="AH40" s="54">
        <f t="shared" ref="AH40:AH44" si="47">I40*AF40</f>
        <v>0</v>
      </c>
      <c r="AI40" s="54"/>
      <c r="AJ40" s="54"/>
      <c r="AK40" s="54"/>
    </row>
    <row r="41" spans="1:37" s="3" customFormat="1" ht="24.95" customHeight="1">
      <c r="A41" s="262" t="s">
        <v>94</v>
      </c>
      <c r="B41" s="703" t="s">
        <v>98</v>
      </c>
      <c r="C41" s="704"/>
      <c r="D41" s="704"/>
      <c r="E41" s="704"/>
      <c r="F41" s="258"/>
      <c r="G41" s="259"/>
      <c r="H41" s="259" t="s">
        <v>63</v>
      </c>
      <c r="I41" s="260">
        <v>8.4</v>
      </c>
      <c r="J41" s="635"/>
      <c r="K41" s="635"/>
      <c r="L41" s="635"/>
      <c r="M41" s="56"/>
      <c r="N41" s="56"/>
      <c r="O41" s="35"/>
      <c r="P41" s="57"/>
      <c r="Q41" s="54" t="str">
        <f t="shared" si="42"/>
        <v>NE</v>
      </c>
      <c r="R41" s="55">
        <f t="shared" si="36"/>
        <v>0</v>
      </c>
      <c r="S41" s="55">
        <f t="shared" si="37"/>
        <v>0</v>
      </c>
      <c r="T41" s="54">
        <f t="shared" si="43"/>
        <v>0</v>
      </c>
      <c r="U41" s="54"/>
      <c r="V41" s="54"/>
      <c r="W41" s="54"/>
      <c r="X41" s="54" t="str">
        <f t="shared" si="44"/>
        <v>NE</v>
      </c>
      <c r="Y41" s="55">
        <f t="shared" si="38"/>
        <v>0</v>
      </c>
      <c r="Z41" s="55">
        <f t="shared" si="39"/>
        <v>0</v>
      </c>
      <c r="AA41" s="54">
        <f t="shared" si="45"/>
        <v>0</v>
      </c>
      <c r="AB41" s="54"/>
      <c r="AC41" s="54"/>
      <c r="AD41" s="54"/>
      <c r="AE41" s="54" t="str">
        <f t="shared" si="46"/>
        <v>NE</v>
      </c>
      <c r="AF41" s="55">
        <f t="shared" si="40"/>
        <v>0</v>
      </c>
      <c r="AG41" s="55">
        <f t="shared" si="41"/>
        <v>0</v>
      </c>
      <c r="AH41" s="54">
        <f t="shared" si="47"/>
        <v>0</v>
      </c>
      <c r="AI41" s="54"/>
      <c r="AJ41" s="54"/>
      <c r="AK41" s="54"/>
    </row>
    <row r="42" spans="1:37" s="3" customFormat="1" ht="24.95" customHeight="1">
      <c r="A42" s="584" t="s">
        <v>100</v>
      </c>
      <c r="B42" s="701" t="s">
        <v>99</v>
      </c>
      <c r="C42" s="702"/>
      <c r="D42" s="702"/>
      <c r="E42" s="702"/>
      <c r="F42" s="261"/>
      <c r="G42" s="255"/>
      <c r="H42" s="255" t="s">
        <v>63</v>
      </c>
      <c r="I42" s="256">
        <v>9.6</v>
      </c>
      <c r="J42" s="635"/>
      <c r="K42" s="635"/>
      <c r="L42" s="635"/>
      <c r="M42" s="56"/>
      <c r="N42" s="56"/>
      <c r="O42" s="35"/>
      <c r="P42" s="57"/>
      <c r="Q42" s="54" t="str">
        <f t="shared" si="42"/>
        <v>NE</v>
      </c>
      <c r="R42" s="55">
        <f t="shared" si="36"/>
        <v>0</v>
      </c>
      <c r="S42" s="55">
        <f t="shared" si="37"/>
        <v>0</v>
      </c>
      <c r="T42" s="54">
        <f t="shared" si="43"/>
        <v>0</v>
      </c>
      <c r="U42" s="54"/>
      <c r="V42" s="54"/>
      <c r="W42" s="54"/>
      <c r="X42" s="54" t="str">
        <f t="shared" si="44"/>
        <v>NE</v>
      </c>
      <c r="Y42" s="55">
        <f t="shared" si="38"/>
        <v>0</v>
      </c>
      <c r="Z42" s="55">
        <f t="shared" si="39"/>
        <v>0</v>
      </c>
      <c r="AA42" s="54">
        <f t="shared" si="45"/>
        <v>0</v>
      </c>
      <c r="AB42" s="54"/>
      <c r="AC42" s="54"/>
      <c r="AD42" s="54"/>
      <c r="AE42" s="54" t="str">
        <f t="shared" si="46"/>
        <v>NE</v>
      </c>
      <c r="AF42" s="55">
        <f t="shared" si="40"/>
        <v>0</v>
      </c>
      <c r="AG42" s="55">
        <f t="shared" si="41"/>
        <v>0</v>
      </c>
      <c r="AH42" s="54">
        <f t="shared" si="47"/>
        <v>0</v>
      </c>
      <c r="AI42" s="54"/>
      <c r="AJ42" s="54"/>
      <c r="AK42" s="54"/>
    </row>
    <row r="43" spans="1:37" s="3" customFormat="1" ht="24.95" customHeight="1">
      <c r="A43" s="257" t="s">
        <v>101</v>
      </c>
      <c r="B43" s="703" t="s">
        <v>89</v>
      </c>
      <c r="C43" s="704"/>
      <c r="D43" s="704"/>
      <c r="E43" s="704"/>
      <c r="F43" s="258"/>
      <c r="G43" s="259"/>
      <c r="H43" s="259" t="s">
        <v>63</v>
      </c>
      <c r="I43" s="260">
        <v>9</v>
      </c>
      <c r="J43" s="635"/>
      <c r="K43" s="635"/>
      <c r="L43" s="635"/>
      <c r="M43" s="56"/>
      <c r="N43" s="56"/>
      <c r="O43" s="35"/>
      <c r="P43" s="57"/>
      <c r="Q43" s="54" t="str">
        <f t="shared" si="42"/>
        <v>NE</v>
      </c>
      <c r="R43" s="55">
        <f t="shared" si="36"/>
        <v>0</v>
      </c>
      <c r="S43" s="55">
        <f t="shared" si="37"/>
        <v>0</v>
      </c>
      <c r="T43" s="54">
        <f t="shared" si="43"/>
        <v>0</v>
      </c>
      <c r="U43" s="54"/>
      <c r="V43" s="54"/>
      <c r="W43" s="54"/>
      <c r="X43" s="54" t="str">
        <f t="shared" si="44"/>
        <v>NE</v>
      </c>
      <c r="Y43" s="55">
        <f t="shared" si="38"/>
        <v>0</v>
      </c>
      <c r="Z43" s="55">
        <f t="shared" si="39"/>
        <v>0</v>
      </c>
      <c r="AA43" s="54">
        <f t="shared" si="45"/>
        <v>0</v>
      </c>
      <c r="AB43" s="54"/>
      <c r="AC43" s="54"/>
      <c r="AD43" s="54"/>
      <c r="AE43" s="54" t="str">
        <f t="shared" si="46"/>
        <v>NE</v>
      </c>
      <c r="AF43" s="55">
        <f t="shared" si="40"/>
        <v>0</v>
      </c>
      <c r="AG43" s="55">
        <f t="shared" si="41"/>
        <v>0</v>
      </c>
      <c r="AH43" s="54">
        <f t="shared" si="47"/>
        <v>0</v>
      </c>
      <c r="AI43" s="54"/>
      <c r="AJ43" s="54"/>
      <c r="AK43" s="54"/>
    </row>
    <row r="44" spans="1:37" s="3" customFormat="1" ht="24.95" customHeight="1">
      <c r="A44" s="365" t="s">
        <v>20</v>
      </c>
      <c r="B44" s="701" t="s">
        <v>104</v>
      </c>
      <c r="C44" s="702"/>
      <c r="D44" s="702"/>
      <c r="E44" s="702"/>
      <c r="F44" s="261"/>
      <c r="G44" s="255"/>
      <c r="H44" s="255" t="s">
        <v>63</v>
      </c>
      <c r="I44" s="256">
        <v>9</v>
      </c>
      <c r="J44" s="635"/>
      <c r="K44" s="635"/>
      <c r="L44" s="635"/>
      <c r="M44" s="56"/>
      <c r="N44" s="56"/>
      <c r="O44" s="35"/>
      <c r="P44" s="57"/>
      <c r="Q44" s="54" t="str">
        <f t="shared" si="42"/>
        <v>NE</v>
      </c>
      <c r="R44" s="55">
        <f t="shared" si="36"/>
        <v>0</v>
      </c>
      <c r="S44" s="55">
        <f t="shared" si="37"/>
        <v>0</v>
      </c>
      <c r="T44" s="54">
        <f t="shared" si="43"/>
        <v>0</v>
      </c>
      <c r="U44" s="54"/>
      <c r="V44" s="54"/>
      <c r="W44" s="54"/>
      <c r="X44" s="54" t="str">
        <f t="shared" si="44"/>
        <v>NE</v>
      </c>
      <c r="Y44" s="55">
        <f t="shared" si="38"/>
        <v>0</v>
      </c>
      <c r="Z44" s="55">
        <f t="shared" si="39"/>
        <v>0</v>
      </c>
      <c r="AA44" s="54">
        <f t="shared" si="45"/>
        <v>0</v>
      </c>
      <c r="AB44" s="54"/>
      <c r="AC44" s="54"/>
      <c r="AD44" s="54"/>
      <c r="AE44" s="54" t="str">
        <f t="shared" si="46"/>
        <v>NE</v>
      </c>
      <c r="AF44" s="55">
        <f t="shared" si="40"/>
        <v>0</v>
      </c>
      <c r="AG44" s="55">
        <f t="shared" si="41"/>
        <v>0</v>
      </c>
      <c r="AH44" s="54">
        <f t="shared" si="47"/>
        <v>0</v>
      </c>
      <c r="AI44" s="54"/>
      <c r="AJ44" s="54"/>
      <c r="AK44" s="54"/>
    </row>
    <row r="45" spans="1:37" ht="15" customHeight="1">
      <c r="A45" s="768" t="s">
        <v>64</v>
      </c>
      <c r="B45" s="768"/>
      <c r="C45" s="768"/>
      <c r="D45" s="768"/>
      <c r="E45" s="768"/>
      <c r="F45" s="768"/>
      <c r="G45" s="768"/>
      <c r="H45" s="768"/>
      <c r="I45" s="768"/>
      <c r="J45" s="88"/>
      <c r="K45" s="88"/>
      <c r="L45" s="88"/>
      <c r="M45" s="58"/>
      <c r="N45" s="58"/>
      <c r="O45" s="51"/>
      <c r="Q45" s="57"/>
      <c r="R45" s="59"/>
      <c r="S45" s="59"/>
      <c r="T45" s="57"/>
      <c r="U45" s="57"/>
      <c r="V45" s="57"/>
      <c r="W45" s="57"/>
      <c r="X45" s="57"/>
      <c r="Y45" s="59"/>
      <c r="Z45" s="59"/>
      <c r="AA45" s="57"/>
      <c r="AB45" s="57"/>
      <c r="AC45" s="57"/>
      <c r="AD45" s="57"/>
      <c r="AE45" s="57"/>
      <c r="AF45" s="59"/>
      <c r="AG45" s="59"/>
      <c r="AH45" s="57"/>
      <c r="AI45" s="57"/>
      <c r="AJ45" s="57"/>
      <c r="AK45" s="57"/>
    </row>
    <row r="46" spans="1:37" ht="13.5" customHeight="1">
      <c r="A46" s="730"/>
      <c r="B46" s="730"/>
      <c r="C46" s="730"/>
      <c r="D46" s="730"/>
      <c r="E46" s="730"/>
      <c r="F46" s="730"/>
      <c r="G46" s="730"/>
      <c r="H46" s="730"/>
      <c r="I46" s="730"/>
      <c r="J46" s="717" t="s">
        <v>65</v>
      </c>
      <c r="K46" s="718"/>
      <c r="L46" s="719"/>
      <c r="M46" s="2"/>
      <c r="N46" s="60"/>
      <c r="O46" s="7"/>
    </row>
    <row r="47" spans="1:37" ht="13.5" customHeight="1">
      <c r="A47" s="732" t="s">
        <v>53</v>
      </c>
      <c r="B47" s="733"/>
      <c r="C47" s="734"/>
      <c r="D47" s="89" t="s">
        <v>54</v>
      </c>
      <c r="E47" s="732" t="s">
        <v>55</v>
      </c>
      <c r="F47" s="733"/>
      <c r="G47" s="733"/>
      <c r="H47" s="733"/>
      <c r="I47" s="734"/>
      <c r="J47" s="717" t="s">
        <v>66</v>
      </c>
      <c r="K47" s="718"/>
      <c r="L47" s="719"/>
      <c r="M47" s="61"/>
      <c r="N47" s="6"/>
      <c r="O47" s="62"/>
    </row>
    <row r="48" spans="1:37" ht="14.25" customHeight="1">
      <c r="A48" s="723" t="str">
        <f>IF(Q49="NE","NE",IF(Q49&gt;9.9,IF(Q49&gt;14.9,"+ +","+"),IF(Q49&lt;10,IF(Q49&lt;5,"- -","-"))))</f>
        <v>NE</v>
      </c>
      <c r="B48" s="724"/>
      <c r="C48" s="725"/>
      <c r="D48" s="709" t="str">
        <f>IF(X49="NE","NE",IF(X49&gt;9.9,IF(X49&gt;14.9,"+ +","+"),IF(X49&lt;10,IF(X49&lt;5,"- -","-"))))</f>
        <v>NE</v>
      </c>
      <c r="E48" s="711" t="str">
        <f>IF(AE49="NE","NE",IF(AE49&gt;9.9,IF(AE49&gt;14.9,"+ +","+"),IF(AE49&lt;10,IF(AE49&lt;5,"- -","-"))))</f>
        <v>NE</v>
      </c>
      <c r="F48" s="712"/>
      <c r="G48" s="712"/>
      <c r="H48" s="712"/>
      <c r="I48" s="713"/>
      <c r="J48" s="717" t="s">
        <v>67</v>
      </c>
      <c r="K48" s="718"/>
      <c r="L48" s="719"/>
      <c r="M48" s="61"/>
      <c r="N48" s="6"/>
      <c r="O48" s="62"/>
    </row>
    <row r="49" spans="1:37" ht="15" customHeight="1">
      <c r="A49" s="723"/>
      <c r="B49" s="724"/>
      <c r="C49" s="725"/>
      <c r="D49" s="709"/>
      <c r="E49" s="711"/>
      <c r="F49" s="712"/>
      <c r="G49" s="712"/>
      <c r="H49" s="712"/>
      <c r="I49" s="713"/>
      <c r="J49" s="717" t="s">
        <v>68</v>
      </c>
      <c r="K49" s="718"/>
      <c r="L49" s="719"/>
      <c r="M49" s="2"/>
      <c r="N49" s="60"/>
      <c r="O49" s="7"/>
      <c r="Q49" s="63" t="str">
        <f>IF(SUM(U9:U44)=0,"NE",(U9*V9+U16*V16+U27*V27+U37*V37)/SUM(V9:V44))</f>
        <v>NE</v>
      </c>
      <c r="X49" s="63" t="str">
        <f>IF(SUM(AB9:AB44)=0,"NE",(AB9*AC9+AB16*AC16+AB27*AC27+AB37*AC37)/SUM(AC9:AC44))</f>
        <v>NE</v>
      </c>
      <c r="AE49" s="63" t="str">
        <f>IF(SUM(AI9:AI44)=0,"NE",(AI9*AJ9+AI16*AJ16+AI27*AJ27+AI37*AJ37)/SUM(AJ9:AJ44))</f>
        <v>NE</v>
      </c>
    </row>
    <row r="50" spans="1:37" ht="14.25" customHeight="1">
      <c r="A50" s="726"/>
      <c r="B50" s="727"/>
      <c r="C50" s="728"/>
      <c r="D50" s="710"/>
      <c r="E50" s="714"/>
      <c r="F50" s="715"/>
      <c r="G50" s="715"/>
      <c r="H50" s="715"/>
      <c r="I50" s="716"/>
      <c r="J50" s="720" t="s">
        <v>69</v>
      </c>
      <c r="K50" s="721"/>
      <c r="L50" s="722"/>
      <c r="M50" s="2"/>
      <c r="N50" s="60"/>
      <c r="O50" s="7"/>
    </row>
    <row r="51" spans="1:37" ht="36.75" customHeight="1">
      <c r="A51" s="705"/>
      <c r="B51" s="705"/>
      <c r="C51" s="705"/>
      <c r="D51" s="705"/>
      <c r="E51" s="705"/>
      <c r="F51" s="705"/>
      <c r="G51" s="705"/>
      <c r="H51" s="705"/>
      <c r="I51" s="705"/>
      <c r="J51" s="705"/>
      <c r="K51" s="705"/>
      <c r="L51" s="705"/>
      <c r="M51" s="64"/>
      <c r="N51" s="64"/>
      <c r="O51" s="62"/>
    </row>
    <row r="52" spans="1:37" ht="15" customHeight="1">
      <c r="A52" s="65"/>
      <c r="B52" s="65"/>
      <c r="C52" s="66"/>
      <c r="D52" s="706"/>
      <c r="E52" s="67"/>
      <c r="F52" s="67"/>
      <c r="G52" s="68"/>
      <c r="H52" s="68"/>
      <c r="I52" s="68"/>
      <c r="J52" s="707"/>
      <c r="K52" s="707"/>
      <c r="L52" s="707"/>
      <c r="M52" s="69"/>
      <c r="N52" s="70"/>
      <c r="O52" s="70"/>
    </row>
    <row r="53" spans="1:37" ht="12.75" customHeight="1">
      <c r="A53" s="71"/>
      <c r="B53" s="71"/>
      <c r="C53" s="71"/>
      <c r="D53" s="706"/>
      <c r="E53" s="67"/>
      <c r="F53" s="67"/>
      <c r="G53" s="68"/>
      <c r="H53" s="68"/>
      <c r="I53" s="68"/>
      <c r="J53" s="72"/>
      <c r="K53" s="72"/>
      <c r="L53" s="72"/>
      <c r="M53" s="69"/>
      <c r="N53" s="70"/>
      <c r="O53" s="70"/>
    </row>
    <row r="54" spans="1:37" ht="15" customHeight="1">
      <c r="A54" s="73"/>
      <c r="B54" s="73"/>
      <c r="C54" s="73"/>
      <c r="D54" s="74"/>
      <c r="E54" s="74"/>
      <c r="F54" s="74"/>
      <c r="G54" s="75"/>
      <c r="H54" s="75"/>
      <c r="I54" s="75"/>
      <c r="J54" s="76"/>
      <c r="K54" s="76"/>
      <c r="L54" s="76"/>
      <c r="M54" s="69"/>
      <c r="N54" s="70"/>
      <c r="O54" s="70"/>
    </row>
    <row r="55" spans="1:37" ht="16.5" customHeight="1">
      <c r="A55" s="77"/>
      <c r="B55" s="77"/>
      <c r="C55" s="77"/>
      <c r="D55" s="78"/>
      <c r="E55" s="78"/>
      <c r="F55" s="78"/>
      <c r="G55" s="76"/>
      <c r="H55" s="76"/>
      <c r="I55" s="76"/>
      <c r="J55" s="708"/>
      <c r="K55" s="708"/>
      <c r="L55" s="708"/>
      <c r="M55" s="69"/>
      <c r="N55" s="70"/>
      <c r="O55" s="70"/>
    </row>
    <row r="56" spans="1:37" ht="15" customHeight="1">
      <c r="A56" s="77"/>
      <c r="B56" s="77"/>
      <c r="C56" s="77"/>
      <c r="D56" s="78"/>
      <c r="E56" s="78"/>
      <c r="F56" s="78"/>
      <c r="G56" s="78"/>
      <c r="H56" s="78"/>
      <c r="I56" s="78"/>
      <c r="J56" s="78"/>
      <c r="K56" s="78"/>
      <c r="L56" s="78"/>
      <c r="M56" s="79"/>
      <c r="N56" s="79"/>
      <c r="O56" s="80"/>
    </row>
    <row r="57" spans="1:37">
      <c r="A57" s="81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3"/>
      <c r="N57" s="83"/>
      <c r="O57" s="84"/>
    </row>
    <row r="60" spans="1:37" ht="26.25">
      <c r="D60" s="85"/>
      <c r="E60" s="85"/>
    </row>
    <row r="61" spans="1:37" ht="26.25">
      <c r="D61" s="85"/>
      <c r="E61" s="85"/>
      <c r="L61" s="2"/>
      <c r="M61" s="2"/>
      <c r="N61" s="60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</row>
    <row r="62" spans="1:37" ht="26.25">
      <c r="D62" s="85"/>
      <c r="L62" s="2"/>
      <c r="M62" s="2"/>
      <c r="N62" s="60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</row>
    <row r="63" spans="1:37">
      <c r="L63" s="2"/>
      <c r="M63" s="2"/>
      <c r="N63" s="60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</row>
    <row r="64" spans="1:37">
      <c r="L64" s="2"/>
      <c r="M64" s="2"/>
      <c r="N64" s="60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</row>
    <row r="65" spans="12:37">
      <c r="L65" s="2"/>
      <c r="M65" s="2"/>
      <c r="N65" s="60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</row>
    <row r="66" spans="12:37">
      <c r="L66" s="2"/>
      <c r="M66" s="2"/>
      <c r="N66" s="60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</row>
    <row r="67" spans="12:37">
      <c r="L67" s="2"/>
      <c r="M67" s="2"/>
      <c r="N67" s="60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</row>
    <row r="68" spans="12:37">
      <c r="L68" s="2"/>
      <c r="M68" s="2"/>
      <c r="N68" s="60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</row>
    <row r="69" spans="12:37">
      <c r="L69" s="2"/>
      <c r="M69" s="2"/>
      <c r="N69" s="60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</row>
    <row r="70" spans="12:37">
      <c r="L70" s="2"/>
      <c r="M70" s="2"/>
      <c r="N70" s="60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</row>
    <row r="71" spans="12:37">
      <c r="L71" s="2"/>
      <c r="M71" s="2"/>
      <c r="N71" s="60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</row>
  </sheetData>
  <sheetProtection selectLockedCells="1"/>
  <mergeCells count="86">
    <mergeCell ref="D5:I6"/>
    <mergeCell ref="A5:C6"/>
    <mergeCell ref="A1:J4"/>
    <mergeCell ref="K1:L4"/>
    <mergeCell ref="O2:R2"/>
    <mergeCell ref="J5:L5"/>
    <mergeCell ref="J6:L6"/>
    <mergeCell ref="Q6:AJ6"/>
    <mergeCell ref="AJ7:AJ8"/>
    <mergeCell ref="A8:I8"/>
    <mergeCell ref="Z7:Z8"/>
    <mergeCell ref="AA7:AA8"/>
    <mergeCell ref="AB7:AB8"/>
    <mergeCell ref="AC7:AC8"/>
    <mergeCell ref="AE7:AE8"/>
    <mergeCell ref="AF7:AF8"/>
    <mergeCell ref="S7:S8"/>
    <mergeCell ref="T7:T8"/>
    <mergeCell ref="U7:U8"/>
    <mergeCell ref="V7:V8"/>
    <mergeCell ref="X7:X8"/>
    <mergeCell ref="Y7:Y8"/>
    <mergeCell ref="A7:I7"/>
    <mergeCell ref="J7:J8"/>
    <mergeCell ref="B15:E15"/>
    <mergeCell ref="G9:H9"/>
    <mergeCell ref="AG7:AG8"/>
    <mergeCell ref="AH7:AH8"/>
    <mergeCell ref="AI7:AI8"/>
    <mergeCell ref="K7:K8"/>
    <mergeCell ref="L7:L8"/>
    <mergeCell ref="Q7:Q8"/>
    <mergeCell ref="R7:R8"/>
    <mergeCell ref="B13:E13"/>
    <mergeCell ref="B14:E14"/>
    <mergeCell ref="B10:E10"/>
    <mergeCell ref="B11:E11"/>
    <mergeCell ref="B12:E12"/>
    <mergeCell ref="A9:F9"/>
    <mergeCell ref="G27:H27"/>
    <mergeCell ref="B25:E25"/>
    <mergeCell ref="G16:H16"/>
    <mergeCell ref="B17:E17"/>
    <mergeCell ref="B18:E18"/>
    <mergeCell ref="B19:E19"/>
    <mergeCell ref="B20:E20"/>
    <mergeCell ref="B21:E21"/>
    <mergeCell ref="B22:E22"/>
    <mergeCell ref="B23:E23"/>
    <mergeCell ref="B24:E24"/>
    <mergeCell ref="B26:E26"/>
    <mergeCell ref="A27:F27"/>
    <mergeCell ref="A16:F16"/>
    <mergeCell ref="B34:E34"/>
    <mergeCell ref="B28:E28"/>
    <mergeCell ref="B29:E29"/>
    <mergeCell ref="B30:E30"/>
    <mergeCell ref="B31:E31"/>
    <mergeCell ref="B32:E32"/>
    <mergeCell ref="B33:E33"/>
    <mergeCell ref="G37:H37"/>
    <mergeCell ref="B39:E39"/>
    <mergeCell ref="B35:E35"/>
    <mergeCell ref="B36:E36"/>
    <mergeCell ref="B38:E38"/>
    <mergeCell ref="A37:F37"/>
    <mergeCell ref="B40:E40"/>
    <mergeCell ref="B42:E42"/>
    <mergeCell ref="B43:E43"/>
    <mergeCell ref="B44:E44"/>
    <mergeCell ref="B41:E41"/>
    <mergeCell ref="J46:L46"/>
    <mergeCell ref="E47:I47"/>
    <mergeCell ref="J47:L47"/>
    <mergeCell ref="A47:C47"/>
    <mergeCell ref="A45:I46"/>
    <mergeCell ref="J50:L50"/>
    <mergeCell ref="A51:L51"/>
    <mergeCell ref="D52:D53"/>
    <mergeCell ref="J52:L52"/>
    <mergeCell ref="J55:L55"/>
    <mergeCell ref="D48:D50"/>
    <mergeCell ref="E48:I50"/>
    <mergeCell ref="J48:L48"/>
    <mergeCell ref="J49:L49"/>
    <mergeCell ref="A48:C50"/>
  </mergeCells>
  <conditionalFormatting sqref="A48 D48:E48 J9:L44">
    <cfRule type="expression" dxfId="15" priority="219">
      <formula>A9="- -"</formula>
    </cfRule>
  </conditionalFormatting>
  <conditionalFormatting sqref="A48 D48:E48 J9:L44">
    <cfRule type="expression" dxfId="14" priority="216">
      <formula>A9="+ +"</formula>
    </cfRule>
  </conditionalFormatting>
  <conditionalFormatting sqref="A48 D48:E48 J9:L44">
    <cfRule type="expression" dxfId="13" priority="217">
      <formula>A9="+"</formula>
    </cfRule>
  </conditionalFormatting>
  <conditionalFormatting sqref="A48 D48:E48 J9:L44">
    <cfRule type="expression" dxfId="12" priority="218">
      <formula>A9="-"</formula>
    </cfRule>
  </conditionalFormatting>
  <conditionalFormatting sqref="J10:L15 J17:L26 J28:L36 J38:L44">
    <cfRule type="expression" dxfId="11" priority="85">
      <formula>J10="+ +"</formula>
    </cfRule>
    <cfRule type="expression" dxfId="10" priority="86">
      <formula>J10="+"</formula>
    </cfRule>
    <cfRule type="expression" dxfId="9" priority="87">
      <formula>J10="-"</formula>
    </cfRule>
    <cfRule type="expression" dxfId="8" priority="88">
      <formula>J10="- -"</formula>
    </cfRule>
  </conditionalFormatting>
  <dataValidations count="2">
    <dataValidation type="list" allowBlank="1" showInputMessage="1" showErrorMessage="1" errorTitle="Erreur de saisie" error="Un seul niveau de maîtrise ne peut être entré." sqref="J45:L45">
      <formula1>"- -,-,+,+ +,NE"</formula1>
    </dataValidation>
    <dataValidation type="list" allowBlank="1" showInputMessage="1" showErrorMessage="1" errorTitle="Erreur de saisie" error="Cette information n'est pas un niveau de maîtrise conforme. Veuillez le choisir dans la liste proposée." promptTitle="Niveau de maîtrise" prompt="Veuillez indiquer le niveau de maîtrise de la compétence à partir de la liste de choix proposée. " sqref="J10:L15 J17:L26 J28:L36 J38:L44">
      <formula1>"- -,-,+,+ +,NE"</formula1>
    </dataValidation>
  </dataValidations>
  <printOptions horizontalCentered="1" verticalCentered="1"/>
  <pageMargins left="0" right="0" top="0.23622047244094491" bottom="0" header="0" footer="0"/>
  <pageSetup paperSize="9" scale="62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4">
    <tabColor rgb="FF92D050"/>
  </sheetPr>
  <dimension ref="A1:AK71"/>
  <sheetViews>
    <sheetView view="pageBreakPreview" zoomScale="50" zoomScaleNormal="90" zoomScaleSheetLayoutView="50" workbookViewId="0">
      <selection sqref="A1:J4"/>
    </sheetView>
  </sheetViews>
  <sheetFormatPr baseColWidth="10" defaultRowHeight="12.75"/>
  <cols>
    <col min="1" max="1" width="8" style="1" customWidth="1"/>
    <col min="2" max="2" width="21.42578125" style="1" customWidth="1"/>
    <col min="3" max="3" width="8.85546875" style="1" customWidth="1"/>
    <col min="4" max="4" width="33.42578125" style="1" customWidth="1"/>
    <col min="5" max="5" width="18.5703125" style="1" customWidth="1"/>
    <col min="6" max="6" width="7.7109375" style="1" customWidth="1"/>
    <col min="7" max="7" width="6.42578125" style="1" customWidth="1"/>
    <col min="8" max="8" width="4.42578125" style="1" customWidth="1"/>
    <col min="9" max="9" width="5.7109375" style="1" customWidth="1"/>
    <col min="10" max="11" width="11.85546875" style="1" customWidth="1"/>
    <col min="12" max="12" width="11.7109375" style="1" customWidth="1"/>
    <col min="13" max="13" width="2.28515625" style="1" customWidth="1"/>
    <col min="14" max="14" width="6.140625" style="340" customWidth="1"/>
    <col min="15" max="16" width="6.140625" style="46" customWidth="1"/>
    <col min="17" max="17" width="7.7109375" style="46" customWidth="1"/>
    <col min="18" max="22" width="6.28515625" style="46" customWidth="1"/>
    <col min="23" max="23" width="2" style="46" customWidth="1"/>
    <col min="24" max="24" width="9.7109375" style="46" customWidth="1"/>
    <col min="25" max="29" width="6.28515625" style="46" customWidth="1"/>
    <col min="30" max="30" width="1.85546875" style="46" customWidth="1"/>
    <col min="31" max="31" width="9.5703125" style="46" customWidth="1"/>
    <col min="32" max="37" width="6.28515625" style="46" customWidth="1"/>
    <col min="38" max="16384" width="11.42578125" style="1"/>
  </cols>
  <sheetData>
    <row r="1" spans="1:37" ht="22.5" customHeight="1">
      <c r="A1" s="748" t="s">
        <v>207</v>
      </c>
      <c r="B1" s="749"/>
      <c r="C1" s="749"/>
      <c r="D1" s="749"/>
      <c r="E1" s="749"/>
      <c r="F1" s="749"/>
      <c r="G1" s="749"/>
      <c r="H1" s="749"/>
      <c r="I1" s="749"/>
      <c r="J1" s="749"/>
      <c r="K1" s="754"/>
      <c r="L1" s="755"/>
      <c r="M1" s="45"/>
      <c r="N1" s="87"/>
      <c r="O1" s="87"/>
    </row>
    <row r="2" spans="1:37" ht="33" customHeight="1">
      <c r="A2" s="750"/>
      <c r="B2" s="751"/>
      <c r="C2" s="751"/>
      <c r="D2" s="751"/>
      <c r="E2" s="751"/>
      <c r="F2" s="751"/>
      <c r="G2" s="751"/>
      <c r="H2" s="751"/>
      <c r="I2" s="751"/>
      <c r="J2" s="751"/>
      <c r="K2" s="756"/>
      <c r="L2" s="757"/>
      <c r="M2" s="45"/>
      <c r="N2" s="87"/>
      <c r="O2" s="758" t="s">
        <v>49</v>
      </c>
      <c r="P2" s="758"/>
      <c r="Q2" s="758"/>
      <c r="R2" s="758"/>
    </row>
    <row r="3" spans="1:37" ht="33" customHeight="1">
      <c r="A3" s="750"/>
      <c r="B3" s="751"/>
      <c r="C3" s="751"/>
      <c r="D3" s="751"/>
      <c r="E3" s="751"/>
      <c r="F3" s="751"/>
      <c r="G3" s="751"/>
      <c r="H3" s="751"/>
      <c r="I3" s="751"/>
      <c r="J3" s="751"/>
      <c r="K3" s="756"/>
      <c r="L3" s="757"/>
      <c r="M3" s="45"/>
      <c r="N3" s="87"/>
      <c r="O3" s="47" t="s">
        <v>50</v>
      </c>
      <c r="P3" s="47" t="s">
        <v>32</v>
      </c>
      <c r="Q3" s="47" t="s">
        <v>33</v>
      </c>
      <c r="R3" s="47" t="s">
        <v>51</v>
      </c>
    </row>
    <row r="4" spans="1:37" ht="33.75" customHeight="1">
      <c r="A4" s="752"/>
      <c r="B4" s="753"/>
      <c r="C4" s="753"/>
      <c r="D4" s="753"/>
      <c r="E4" s="753"/>
      <c r="F4" s="753"/>
      <c r="G4" s="753"/>
      <c r="H4" s="753"/>
      <c r="I4" s="753"/>
      <c r="J4" s="753"/>
      <c r="K4" s="756"/>
      <c r="L4" s="757"/>
      <c r="M4" s="45"/>
      <c r="N4" s="87"/>
      <c r="O4" s="48">
        <v>2.5</v>
      </c>
      <c r="P4" s="49">
        <v>7.5</v>
      </c>
      <c r="Q4" s="49">
        <v>12.5</v>
      </c>
      <c r="R4" s="49">
        <v>17.5</v>
      </c>
    </row>
    <row r="5" spans="1:37" ht="26.25" customHeight="1">
      <c r="A5" s="744" t="s">
        <v>148</v>
      </c>
      <c r="B5" s="745"/>
      <c r="C5" s="745"/>
      <c r="D5" s="759" t="str">
        <f>'Progression compétences BCP CAP'!K1</f>
        <v>NOM PRENOM</v>
      </c>
      <c r="E5" s="759"/>
      <c r="F5" s="759"/>
      <c r="G5" s="759"/>
      <c r="H5" s="759"/>
      <c r="I5" s="760"/>
      <c r="J5" s="763" t="s">
        <v>204</v>
      </c>
      <c r="K5" s="763"/>
      <c r="L5" s="763"/>
      <c r="M5" s="50"/>
      <c r="N5" s="51"/>
      <c r="O5" s="51"/>
    </row>
    <row r="6" spans="1:37" ht="26.25" customHeight="1">
      <c r="A6" s="746"/>
      <c r="B6" s="747"/>
      <c r="C6" s="747"/>
      <c r="D6" s="761"/>
      <c r="E6" s="761"/>
      <c r="F6" s="761"/>
      <c r="G6" s="761"/>
      <c r="H6" s="761"/>
      <c r="I6" s="762"/>
      <c r="J6" s="764" t="s">
        <v>147</v>
      </c>
      <c r="K6" s="765"/>
      <c r="L6" s="766"/>
      <c r="M6" s="50"/>
      <c r="N6" s="51"/>
      <c r="O6" s="51"/>
      <c r="Q6" s="767" t="s">
        <v>52</v>
      </c>
      <c r="R6" s="767"/>
      <c r="S6" s="767"/>
      <c r="T6" s="767"/>
      <c r="U6" s="767"/>
      <c r="V6" s="767"/>
      <c r="W6" s="767"/>
      <c r="X6" s="767"/>
      <c r="Y6" s="767"/>
      <c r="Z6" s="767"/>
      <c r="AA6" s="767"/>
      <c r="AB6" s="767"/>
      <c r="AC6" s="767"/>
      <c r="AD6" s="767"/>
      <c r="AE6" s="767"/>
      <c r="AF6" s="767"/>
      <c r="AG6" s="767"/>
      <c r="AH6" s="767"/>
      <c r="AI6" s="767"/>
      <c r="AJ6" s="767"/>
      <c r="AK6" s="592"/>
    </row>
    <row r="7" spans="1:37" ht="18" customHeight="1">
      <c r="A7" s="741"/>
      <c r="B7" s="742"/>
      <c r="C7" s="742"/>
      <c r="D7" s="742"/>
      <c r="E7" s="742"/>
      <c r="F7" s="742"/>
      <c r="G7" s="742"/>
      <c r="H7" s="742"/>
      <c r="I7" s="742"/>
      <c r="J7" s="743" t="s">
        <v>53</v>
      </c>
      <c r="K7" s="743" t="s">
        <v>54</v>
      </c>
      <c r="L7" s="743" t="s">
        <v>55</v>
      </c>
      <c r="Q7" s="737" t="s">
        <v>56</v>
      </c>
      <c r="R7" s="737" t="s">
        <v>57</v>
      </c>
      <c r="S7" s="737" t="s">
        <v>58</v>
      </c>
      <c r="T7" s="737" t="s">
        <v>59</v>
      </c>
      <c r="U7" s="737" t="s">
        <v>60</v>
      </c>
      <c r="V7" s="737" t="s">
        <v>61</v>
      </c>
      <c r="W7" s="591"/>
      <c r="X7" s="737" t="s">
        <v>56</v>
      </c>
      <c r="Y7" s="737" t="s">
        <v>57</v>
      </c>
      <c r="Z7" s="737" t="s">
        <v>58</v>
      </c>
      <c r="AA7" s="737" t="s">
        <v>59</v>
      </c>
      <c r="AB7" s="737" t="s">
        <v>60</v>
      </c>
      <c r="AC7" s="737" t="s">
        <v>61</v>
      </c>
      <c r="AD7" s="591"/>
      <c r="AE7" s="737" t="s">
        <v>56</v>
      </c>
      <c r="AF7" s="737" t="s">
        <v>57</v>
      </c>
      <c r="AG7" s="737" t="s">
        <v>58</v>
      </c>
      <c r="AH7" s="737" t="s">
        <v>59</v>
      </c>
      <c r="AI7" s="737" t="s">
        <v>60</v>
      </c>
      <c r="AJ7" s="737" t="s">
        <v>61</v>
      </c>
      <c r="AK7" s="591"/>
    </row>
    <row r="8" spans="1:37" ht="13.5" customHeight="1">
      <c r="A8" s="738"/>
      <c r="B8" s="739"/>
      <c r="C8" s="739"/>
      <c r="D8" s="739"/>
      <c r="E8" s="740"/>
      <c r="F8" s="740"/>
      <c r="G8" s="740"/>
      <c r="H8" s="740"/>
      <c r="I8" s="740"/>
      <c r="J8" s="743"/>
      <c r="K8" s="743"/>
      <c r="L8" s="743"/>
      <c r="Q8" s="737"/>
      <c r="R8" s="737"/>
      <c r="S8" s="737"/>
      <c r="T8" s="737"/>
      <c r="U8" s="737"/>
      <c r="V8" s="737"/>
      <c r="W8" s="591"/>
      <c r="X8" s="737"/>
      <c r="Y8" s="737"/>
      <c r="Z8" s="737"/>
      <c r="AA8" s="737"/>
      <c r="AB8" s="737"/>
      <c r="AC8" s="737"/>
      <c r="AD8" s="591"/>
      <c r="AE8" s="737"/>
      <c r="AF8" s="737"/>
      <c r="AG8" s="737"/>
      <c r="AH8" s="737"/>
      <c r="AI8" s="737"/>
      <c r="AJ8" s="737"/>
      <c r="AK8" s="591"/>
    </row>
    <row r="9" spans="1:37" ht="24.95" customHeight="1">
      <c r="A9" s="698" t="s">
        <v>139</v>
      </c>
      <c r="B9" s="699"/>
      <c r="C9" s="699"/>
      <c r="D9" s="699"/>
      <c r="E9" s="699"/>
      <c r="F9" s="700"/>
      <c r="G9" s="735" t="s">
        <v>62</v>
      </c>
      <c r="H9" s="736"/>
      <c r="I9" s="252">
        <v>3</v>
      </c>
      <c r="J9" s="90" t="str">
        <f>IF(Q9="NE","NE",IF(Q9&gt;9.9,IF(Q9&gt;14.9,"+ +","+"),IF(Q9&lt;10,IF(Q9&lt;5,"- -","-"))))</f>
        <v>NE</v>
      </c>
      <c r="K9" s="90" t="str">
        <f>IF(X9="NE","NE",IF(X9&gt;9.9,IF(X9&gt;14.9,"+ +","+"),IF(X9&lt;10,IF(X9&lt;5,"- -","-"))))</f>
        <v>NE</v>
      </c>
      <c r="L9" s="90" t="str">
        <f>IF(AE9="NE","NE",IF(AE9&gt;9.9,IF(AE9&gt;14.9,"+ +","+"),IF(AE9&lt;10,IF(AE9&lt;5,"- -","-"))))</f>
        <v>NE</v>
      </c>
      <c r="Q9" s="52" t="str">
        <f>IF(SUM(R10:R15)=0,"NE",SUM(S10:S15)/SUM(T10:T15))</f>
        <v>NE</v>
      </c>
      <c r="R9" s="53"/>
      <c r="S9" s="52"/>
      <c r="T9" s="53"/>
      <c r="U9" s="53">
        <f>IF(J9="NE",0,Q9)</f>
        <v>0</v>
      </c>
      <c r="V9" s="53">
        <f>IF(J9="NE",0,I9)</f>
        <v>0</v>
      </c>
      <c r="W9" s="53"/>
      <c r="X9" s="53" t="str">
        <f>IF(SUM(Y10:Y15)=0,"NE",SUM(Z10:Z15)/SUM(AA10:AA15))</f>
        <v>NE</v>
      </c>
      <c r="Y9" s="53"/>
      <c r="Z9" s="53"/>
      <c r="AA9" s="53"/>
      <c r="AB9" s="53">
        <f>IF(K9="NE",0,X9)</f>
        <v>0</v>
      </c>
      <c r="AC9" s="53">
        <f>IF(K9="NE",0,I9)</f>
        <v>0</v>
      </c>
      <c r="AD9" s="53"/>
      <c r="AE9" s="53" t="str">
        <f>IF(SUM(AF10:AF15)=0,"NE",SUM(AG10:AG15)/SUM(AH10:AH15))</f>
        <v>NE</v>
      </c>
      <c r="AF9" s="53"/>
      <c r="AG9" s="53"/>
      <c r="AH9" s="53"/>
      <c r="AI9" s="53">
        <f>IF(L9="NE",0,AE9)</f>
        <v>0</v>
      </c>
      <c r="AJ9" s="53">
        <f>IF(L9="NE",0,I9)</f>
        <v>0</v>
      </c>
      <c r="AK9" s="53"/>
    </row>
    <row r="10" spans="1:37" ht="24.95" customHeight="1">
      <c r="A10" s="584" t="s">
        <v>1</v>
      </c>
      <c r="B10" s="769" t="s">
        <v>75</v>
      </c>
      <c r="C10" s="770"/>
      <c r="D10" s="770"/>
      <c r="E10" s="770"/>
      <c r="F10" s="254"/>
      <c r="G10" s="255"/>
      <c r="H10" s="255" t="s">
        <v>63</v>
      </c>
      <c r="I10" s="256">
        <v>1</v>
      </c>
      <c r="J10" s="635"/>
      <c r="K10" s="635"/>
      <c r="L10" s="635"/>
      <c r="Q10" s="54" t="str">
        <f>IF(J10="- -",I10*$O$4,IF(J10="-",I10*$P$4,IF(J10="+",I10*$Q$4,IF(J10="+ +",I10*$R$4,"NE"))))</f>
        <v>NE</v>
      </c>
      <c r="R10" s="55">
        <f t="shared" ref="R10:R12" si="0">IF(Q10="NE",0,1)</f>
        <v>0</v>
      </c>
      <c r="S10" s="55">
        <f t="shared" ref="S10:S15" si="1">IF(AND(Q10,R10)=FALSE,R10,Q10)</f>
        <v>0</v>
      </c>
      <c r="T10" s="54">
        <f>I10*R10</f>
        <v>0</v>
      </c>
      <c r="U10" s="54"/>
      <c r="V10" s="54"/>
      <c r="W10" s="54"/>
      <c r="X10" s="54" t="str">
        <f>IF(K10="- -",I10*$O$4,IF(K10="-",I10*$P$4,IF(K10="+",I10*$Q$4,IF(K10="+ +",I10*$R$4,"NE"))))</f>
        <v>NE</v>
      </c>
      <c r="Y10" s="55">
        <f t="shared" ref="Y10:Y15" si="2">IF(X10="NE",0,1)</f>
        <v>0</v>
      </c>
      <c r="Z10" s="55">
        <f t="shared" ref="Z10:Z15" si="3">IF(AND(X10,Y10)=FALSE,Y10,X10)</f>
        <v>0</v>
      </c>
      <c r="AA10" s="54">
        <f>I10*Y10</f>
        <v>0</v>
      </c>
      <c r="AB10" s="54"/>
      <c r="AC10" s="54"/>
      <c r="AD10" s="54"/>
      <c r="AE10" s="54" t="str">
        <f>IF(L10="- -",I10*$O$4,IF(L10="-",I10*$P$4,IF(L10="+",I10*$Q$4,IF(L10="+ +",I10*$R$4,"NE"))))</f>
        <v>NE</v>
      </c>
      <c r="AF10" s="55">
        <f t="shared" ref="AF10:AF15" si="4">IF(AE10="NE",0,1)</f>
        <v>0</v>
      </c>
      <c r="AG10" s="55">
        <f t="shared" ref="AG10:AG15" si="5">IF(AND(AE10,AF10)=FALSE,AF10,AE10)</f>
        <v>0</v>
      </c>
      <c r="AH10" s="54">
        <f>I10*AF10</f>
        <v>0</v>
      </c>
      <c r="AI10" s="54"/>
      <c r="AJ10" s="54"/>
      <c r="AK10" s="54"/>
    </row>
    <row r="11" spans="1:37" ht="24.95" customHeight="1">
      <c r="A11" s="257" t="s">
        <v>2</v>
      </c>
      <c r="B11" s="703" t="s">
        <v>114</v>
      </c>
      <c r="C11" s="704"/>
      <c r="D11" s="704"/>
      <c r="E11" s="704"/>
      <c r="F11" s="258"/>
      <c r="G11" s="259"/>
      <c r="H11" s="259" t="s">
        <v>63</v>
      </c>
      <c r="I11" s="260">
        <v>1</v>
      </c>
      <c r="J11" s="635"/>
      <c r="K11" s="635"/>
      <c r="L11" s="635"/>
      <c r="Q11" s="54" t="str">
        <f>IF(J11="- -",I11*$O$4,IF(J11="-",I11*$P$4,IF(J11="+",I11*$Q$4,IF(J11="+ +",I11*$R$4,"NE"))))</f>
        <v>NE</v>
      </c>
      <c r="R11" s="55">
        <f t="shared" si="0"/>
        <v>0</v>
      </c>
      <c r="S11" s="55">
        <f t="shared" si="1"/>
        <v>0</v>
      </c>
      <c r="T11" s="54">
        <f>I11*R11</f>
        <v>0</v>
      </c>
      <c r="U11" s="54"/>
      <c r="V11" s="54"/>
      <c r="W11" s="54"/>
      <c r="X11" s="54" t="str">
        <f>IF(K11="- -",I11*$O$4,IF(K11="-",I11*$P$4,IF(K11="+",I11*$Q$4,IF(K11="+ +",I11*$R$4,"NE"))))</f>
        <v>NE</v>
      </c>
      <c r="Y11" s="55">
        <f t="shared" si="2"/>
        <v>0</v>
      </c>
      <c r="Z11" s="55">
        <f t="shared" si="3"/>
        <v>0</v>
      </c>
      <c r="AA11" s="54">
        <f>I11*Y11</f>
        <v>0</v>
      </c>
      <c r="AB11" s="54"/>
      <c r="AC11" s="54"/>
      <c r="AD11" s="54"/>
      <c r="AE11" s="54" t="str">
        <f>IF(L11="- -",I11*$O$4,IF(L11="-",I11*$P$4,IF(L11="+",I11*$Q$4,IF(L11="+ +",I11*$R$4,"NE"))))</f>
        <v>NE</v>
      </c>
      <c r="AF11" s="55">
        <f t="shared" si="4"/>
        <v>0</v>
      </c>
      <c r="AG11" s="55">
        <f t="shared" si="5"/>
        <v>0</v>
      </c>
      <c r="AH11" s="54">
        <f>I11*AF11</f>
        <v>0</v>
      </c>
      <c r="AI11" s="54"/>
      <c r="AJ11" s="54"/>
      <c r="AK11" s="54"/>
    </row>
    <row r="12" spans="1:37" ht="24.95" customHeight="1">
      <c r="A12" s="584" t="s">
        <v>6</v>
      </c>
      <c r="B12" s="769" t="s">
        <v>81</v>
      </c>
      <c r="C12" s="770"/>
      <c r="D12" s="770"/>
      <c r="E12" s="770"/>
      <c r="F12" s="261"/>
      <c r="G12" s="255"/>
      <c r="H12" s="255" t="s">
        <v>63</v>
      </c>
      <c r="I12" s="256">
        <v>1</v>
      </c>
      <c r="J12" s="635"/>
      <c r="K12" s="635"/>
      <c r="L12" s="635"/>
      <c r="Q12" s="54" t="str">
        <f>IF(J12="- -",I12*$O$4,IF(J12="-",I12*$P$4,IF(J12="+",I12*$Q$4,IF(J12="+ +",I12*$R$4,"NE"))))</f>
        <v>NE</v>
      </c>
      <c r="R12" s="55">
        <f t="shared" si="0"/>
        <v>0</v>
      </c>
      <c r="S12" s="55">
        <f t="shared" si="1"/>
        <v>0</v>
      </c>
      <c r="T12" s="54">
        <f>I12*R12</f>
        <v>0</v>
      </c>
      <c r="U12" s="54"/>
      <c r="V12" s="54"/>
      <c r="W12" s="54"/>
      <c r="X12" s="54" t="str">
        <f>IF(K12="- -",I12*$O$4,IF(K12="-",I12*$P$4,IF(K12="+",I12*$Q$4,IF(K12="+ +",I12*$R$4,"NE"))))</f>
        <v>NE</v>
      </c>
      <c r="Y12" s="55">
        <f t="shared" si="2"/>
        <v>0</v>
      </c>
      <c r="Z12" s="55">
        <f t="shared" si="3"/>
        <v>0</v>
      </c>
      <c r="AA12" s="54">
        <f>I12*Y12</f>
        <v>0</v>
      </c>
      <c r="AB12" s="54"/>
      <c r="AC12" s="54"/>
      <c r="AD12" s="54"/>
      <c r="AE12" s="54" t="str">
        <f>IF(L12="- -",I12*$O$4,IF(L12="-",I12*$P$4,IF(L12="+",I12*$Q$4,IF(L12="+ +",I12*$R$4,"NE"))))</f>
        <v>NE</v>
      </c>
      <c r="AF12" s="55">
        <f t="shared" si="4"/>
        <v>0</v>
      </c>
      <c r="AG12" s="55">
        <f t="shared" si="5"/>
        <v>0</v>
      </c>
      <c r="AH12" s="54">
        <f>I12*AF12</f>
        <v>0</v>
      </c>
      <c r="AI12" s="54"/>
      <c r="AJ12" s="54"/>
      <c r="AK12" s="54"/>
    </row>
    <row r="13" spans="1:37" ht="24.95" customHeight="1">
      <c r="A13" s="262" t="s">
        <v>15</v>
      </c>
      <c r="B13" s="703" t="s">
        <v>82</v>
      </c>
      <c r="C13" s="704"/>
      <c r="D13" s="704"/>
      <c r="E13" s="704"/>
      <c r="F13" s="258"/>
      <c r="G13" s="259"/>
      <c r="H13" s="259" t="s">
        <v>63</v>
      </c>
      <c r="I13" s="260">
        <v>1</v>
      </c>
      <c r="J13" s="635"/>
      <c r="K13" s="635"/>
      <c r="L13" s="635"/>
      <c r="Q13" s="54" t="str">
        <f t="shared" ref="Q13" si="6">IF(J13="- -",I13*$O$4,IF(J13="-",I13*$P$4,IF(J13="+",I13*$Q$4,IF(J13="+ +",I13*$R$4,"NE"))))</f>
        <v>NE</v>
      </c>
      <c r="R13" s="55">
        <f>IF(Q13="NE",0,1)</f>
        <v>0</v>
      </c>
      <c r="S13" s="55">
        <f t="shared" si="1"/>
        <v>0</v>
      </c>
      <c r="T13" s="54">
        <f t="shared" ref="T13:T15" si="7">I13*R13</f>
        <v>0</v>
      </c>
      <c r="U13" s="54"/>
      <c r="V13" s="54"/>
      <c r="W13" s="54"/>
      <c r="X13" s="54" t="str">
        <f t="shared" ref="X13:X15" si="8">IF(K13="- -",I13*$O$4,IF(K13="-",I13*$P$4,IF(K13="+",I13*$Q$4,IF(K13="+ +",I13*$R$4,"NE"))))</f>
        <v>NE</v>
      </c>
      <c r="Y13" s="55">
        <f t="shared" si="2"/>
        <v>0</v>
      </c>
      <c r="Z13" s="55">
        <f t="shared" si="3"/>
        <v>0</v>
      </c>
      <c r="AA13" s="54">
        <f t="shared" ref="AA13:AA15" si="9">I13*Y13</f>
        <v>0</v>
      </c>
      <c r="AB13" s="54"/>
      <c r="AC13" s="54"/>
      <c r="AD13" s="54"/>
      <c r="AE13" s="54" t="str">
        <f t="shared" ref="AE13:AE15" si="10">IF(L13="- -",I13*$O$4,IF(L13="-",I13*$P$4,IF(L13="+",I13*$Q$4,IF(L13="+ +",I13*$R$4,"NE"))))</f>
        <v>NE</v>
      </c>
      <c r="AF13" s="55">
        <f t="shared" si="4"/>
        <v>0</v>
      </c>
      <c r="AG13" s="55">
        <f t="shared" si="5"/>
        <v>0</v>
      </c>
      <c r="AH13" s="54">
        <f t="shared" ref="AH13:AH15" si="11">I13*AF13</f>
        <v>0</v>
      </c>
      <c r="AI13" s="54"/>
      <c r="AJ13" s="54"/>
      <c r="AK13" s="54"/>
    </row>
    <row r="14" spans="1:37" ht="24.95" customHeight="1">
      <c r="A14" s="263" t="s">
        <v>7</v>
      </c>
      <c r="B14" s="701" t="s">
        <v>143</v>
      </c>
      <c r="C14" s="702"/>
      <c r="D14" s="702"/>
      <c r="E14" s="702"/>
      <c r="F14" s="261"/>
      <c r="G14" s="255"/>
      <c r="H14" s="255" t="s">
        <v>63</v>
      </c>
      <c r="I14" s="256">
        <v>1</v>
      </c>
      <c r="J14" s="635"/>
      <c r="K14" s="635"/>
      <c r="L14" s="635"/>
      <c r="Q14" s="54" t="str">
        <f>IF(J14="- -",I14*$O$4,IF(J14="-",I14*$P$4,IF(J14="+",I14*$Q$4,IF(J14="+ +",I14*$R$4,"NE"))))</f>
        <v>NE</v>
      </c>
      <c r="R14" s="55">
        <f>IF(Q14="NE",0,1)</f>
        <v>0</v>
      </c>
      <c r="S14" s="55">
        <f t="shared" si="1"/>
        <v>0</v>
      </c>
      <c r="T14" s="54">
        <f t="shared" si="7"/>
        <v>0</v>
      </c>
      <c r="U14" s="54"/>
      <c r="V14" s="54"/>
      <c r="W14" s="54"/>
      <c r="X14" s="54" t="str">
        <f t="shared" si="8"/>
        <v>NE</v>
      </c>
      <c r="Y14" s="55">
        <f t="shared" si="2"/>
        <v>0</v>
      </c>
      <c r="Z14" s="55">
        <f t="shared" si="3"/>
        <v>0</v>
      </c>
      <c r="AA14" s="54">
        <f t="shared" si="9"/>
        <v>0</v>
      </c>
      <c r="AB14" s="54"/>
      <c r="AC14" s="54"/>
      <c r="AD14" s="54"/>
      <c r="AE14" s="54" t="str">
        <f t="shared" si="10"/>
        <v>NE</v>
      </c>
      <c r="AF14" s="55">
        <f t="shared" si="4"/>
        <v>0</v>
      </c>
      <c r="AG14" s="55">
        <f t="shared" si="5"/>
        <v>0</v>
      </c>
      <c r="AH14" s="54">
        <f t="shared" si="11"/>
        <v>0</v>
      </c>
      <c r="AI14" s="54"/>
      <c r="AJ14" s="54"/>
      <c r="AK14" s="54"/>
    </row>
    <row r="15" spans="1:37" ht="24.95" customHeight="1">
      <c r="A15" s="264" t="s">
        <v>16</v>
      </c>
      <c r="B15" s="703" t="s">
        <v>83</v>
      </c>
      <c r="C15" s="704"/>
      <c r="D15" s="704"/>
      <c r="E15" s="704"/>
      <c r="F15" s="258"/>
      <c r="G15" s="259"/>
      <c r="H15" s="259" t="s">
        <v>63</v>
      </c>
      <c r="I15" s="260">
        <v>1</v>
      </c>
      <c r="J15" s="635"/>
      <c r="K15" s="635"/>
      <c r="L15" s="635"/>
      <c r="Q15" s="54" t="str">
        <f>IF(J15="- -",I15*$O$4,IF(J15="-",I15*$P$4,IF(J15="+",I15*$Q$4,IF(J15="+ +",I15*$R$4,"NE"))))</f>
        <v>NE</v>
      </c>
      <c r="R15" s="55">
        <f>IF(Q15="NE",0,1)</f>
        <v>0</v>
      </c>
      <c r="S15" s="55">
        <f t="shared" si="1"/>
        <v>0</v>
      </c>
      <c r="T15" s="54">
        <f t="shared" si="7"/>
        <v>0</v>
      </c>
      <c r="U15" s="54"/>
      <c r="V15" s="54"/>
      <c r="W15" s="54"/>
      <c r="X15" s="54" t="str">
        <f t="shared" si="8"/>
        <v>NE</v>
      </c>
      <c r="Y15" s="55">
        <f t="shared" si="2"/>
        <v>0</v>
      </c>
      <c r="Z15" s="55">
        <f t="shared" si="3"/>
        <v>0</v>
      </c>
      <c r="AA15" s="54">
        <f t="shared" si="9"/>
        <v>0</v>
      </c>
      <c r="AB15" s="54"/>
      <c r="AC15" s="54"/>
      <c r="AD15" s="54"/>
      <c r="AE15" s="54" t="str">
        <f t="shared" si="10"/>
        <v>NE</v>
      </c>
      <c r="AF15" s="55">
        <f t="shared" si="4"/>
        <v>0</v>
      </c>
      <c r="AG15" s="55">
        <f t="shared" si="5"/>
        <v>0</v>
      </c>
      <c r="AH15" s="54">
        <f t="shared" si="11"/>
        <v>0</v>
      </c>
      <c r="AI15" s="54"/>
      <c r="AJ15" s="54"/>
      <c r="AK15" s="54"/>
    </row>
    <row r="16" spans="1:37" ht="24.95" customHeight="1">
      <c r="A16" s="698" t="s">
        <v>140</v>
      </c>
      <c r="B16" s="699"/>
      <c r="C16" s="699"/>
      <c r="D16" s="699"/>
      <c r="E16" s="699"/>
      <c r="F16" s="700"/>
      <c r="G16" s="735" t="s">
        <v>62</v>
      </c>
      <c r="H16" s="736"/>
      <c r="I16" s="252">
        <v>4</v>
      </c>
      <c r="J16" s="90" t="str">
        <f>IF(Q16="NE","NE",IF(Q16&gt;9.9,IF(Q16&gt;14.9,"+ +","+"),IF(Q16&lt;10,IF(Q16&lt;5,"- -","-"))))</f>
        <v>NE</v>
      </c>
      <c r="K16" s="90" t="str">
        <f>IF(X16="NE","NE",IF(X16&gt;9.9,IF(X16&gt;14.9,"+ +","+"),IF(X16&lt;10,IF(X16&lt;5,"- -","-"))))</f>
        <v>NE</v>
      </c>
      <c r="L16" s="90" t="str">
        <f>IF(AE16="NE","NE",IF(AE16&gt;9.9,IF(AE16&gt;14.9,"+ +","+"),IF(AE16&lt;10,IF(AE16&lt;5,"- -","-"))))</f>
        <v>NE</v>
      </c>
      <c r="Q16" s="52" t="str">
        <f>IF(SUM(R17:R26)=0,"NE",SUM(S17:S26)/SUM(T17:T26))</f>
        <v>NE</v>
      </c>
      <c r="R16" s="53"/>
      <c r="S16" s="52"/>
      <c r="T16" s="53"/>
      <c r="U16" s="53">
        <f>IF(J16="NE",0,Q16)</f>
        <v>0</v>
      </c>
      <c r="V16" s="53">
        <f>IF(J16="NE",0,I16)</f>
        <v>0</v>
      </c>
      <c r="W16" s="53"/>
      <c r="X16" s="53" t="str">
        <f>IF(SUM(Y17:Y26)=0,"NE",SUM(Z17:Z26)/SUM(AA17:AA26))</f>
        <v>NE</v>
      </c>
      <c r="Y16" s="53"/>
      <c r="Z16" s="53"/>
      <c r="AA16" s="53"/>
      <c r="AB16" s="53">
        <f>IF(K16="NE",0,X16)</f>
        <v>0</v>
      </c>
      <c r="AC16" s="53">
        <f>IF(K16="NE",0,I16)</f>
        <v>0</v>
      </c>
      <c r="AD16" s="53"/>
      <c r="AE16" s="53" t="str">
        <f>IF(SUM(AF17:AF26)=0,"NE",SUM(AG17:AG26)/SUM(AH17:AH26))</f>
        <v>NE</v>
      </c>
      <c r="AF16" s="53"/>
      <c r="AG16" s="53"/>
      <c r="AH16" s="53"/>
      <c r="AI16" s="53">
        <f>IF(L16="NE",0,AE16)</f>
        <v>0</v>
      </c>
      <c r="AJ16" s="53">
        <f>IF(L16="NE",0,I16)</f>
        <v>0</v>
      </c>
      <c r="AK16" s="53"/>
    </row>
    <row r="17" spans="1:37" ht="24.95" customHeight="1">
      <c r="A17" s="584" t="s">
        <v>13</v>
      </c>
      <c r="B17" s="769" t="s">
        <v>102</v>
      </c>
      <c r="C17" s="770"/>
      <c r="D17" s="770"/>
      <c r="E17" s="770"/>
      <c r="F17" s="265"/>
      <c r="G17" s="255"/>
      <c r="H17" s="255" t="s">
        <v>63</v>
      </c>
      <c r="I17" s="256">
        <v>1</v>
      </c>
      <c r="J17" s="635"/>
      <c r="K17" s="635"/>
      <c r="L17" s="635"/>
      <c r="Q17" s="54" t="str">
        <f>IF(J17="- -",I17*$O$4,IF(J17="-",I17*$P$4,IF(J17="+",I17*$Q$4,IF(J17="+ +",I17*$R$4,"NE"))))</f>
        <v>NE</v>
      </c>
      <c r="R17" s="55">
        <f t="shared" ref="R17:R26" si="12">IF(Q17="NE",0,1)</f>
        <v>0</v>
      </c>
      <c r="S17" s="55">
        <f t="shared" ref="S17:S26" si="13">IF(AND(Q17,R17)=FALSE,R17,Q17)</f>
        <v>0</v>
      </c>
      <c r="T17" s="54">
        <f>I17*R17</f>
        <v>0</v>
      </c>
      <c r="U17" s="54"/>
      <c r="V17" s="54"/>
      <c r="W17" s="54"/>
      <c r="X17" s="54" t="str">
        <f>IF(K17="- -",I17*$O$4,IF(K17="-",I17*$P$4,IF(K17="+",I17*$Q$4,IF(K17="+ +",I17*$R$4,"NE"))))</f>
        <v>NE</v>
      </c>
      <c r="Y17" s="55">
        <f t="shared" ref="Y17:Y26" si="14">IF(X17="NE",0,1)</f>
        <v>0</v>
      </c>
      <c r="Z17" s="55">
        <f t="shared" ref="Z17:Z26" si="15">IF(AND(X17,Y17)=FALSE,Y17,X17)</f>
        <v>0</v>
      </c>
      <c r="AA17" s="54">
        <f>I17*Y17</f>
        <v>0</v>
      </c>
      <c r="AB17" s="54"/>
      <c r="AC17" s="54"/>
      <c r="AD17" s="54"/>
      <c r="AE17" s="54" t="str">
        <f>IF(L17="- -",I17*$O$4,IF(L17="-",I17*$P$4,IF(L17="+",I17*$Q$4,IF(L17="+ +",I17*$R$4,"NE"))))</f>
        <v>NE</v>
      </c>
      <c r="AF17" s="55">
        <f t="shared" ref="AF17:AF26" si="16">IF(AE17="NE",0,1)</f>
        <v>0</v>
      </c>
      <c r="AG17" s="55">
        <f t="shared" ref="AG17:AG26" si="17">IF(AND(AE17,AF17)=FALSE,AF17,AE17)</f>
        <v>0</v>
      </c>
      <c r="AH17" s="54">
        <f>I17*AF17</f>
        <v>0</v>
      </c>
      <c r="AI17" s="54"/>
      <c r="AJ17" s="54"/>
      <c r="AK17" s="54"/>
    </row>
    <row r="18" spans="1:37" ht="24.95" customHeight="1">
      <c r="A18" s="257" t="s">
        <v>14</v>
      </c>
      <c r="B18" s="703" t="s">
        <v>103</v>
      </c>
      <c r="C18" s="704"/>
      <c r="D18" s="704"/>
      <c r="E18" s="704"/>
      <c r="F18" s="258"/>
      <c r="G18" s="259"/>
      <c r="H18" s="259" t="s">
        <v>63</v>
      </c>
      <c r="I18" s="260">
        <v>1</v>
      </c>
      <c r="J18" s="635"/>
      <c r="K18" s="635"/>
      <c r="L18" s="635"/>
      <c r="Q18" s="54" t="str">
        <f>IF(J18="- -",I18*$O$4,IF(J18="-",I18*$P$4,IF(J18="+",I18*$Q$4,IF(J18="+ +",I18*$R$4,"NE"))))</f>
        <v>NE</v>
      </c>
      <c r="R18" s="55">
        <f t="shared" si="12"/>
        <v>0</v>
      </c>
      <c r="S18" s="55">
        <f t="shared" si="13"/>
        <v>0</v>
      </c>
      <c r="T18" s="54">
        <f>I18*R18</f>
        <v>0</v>
      </c>
      <c r="U18" s="54"/>
      <c r="V18" s="54"/>
      <c r="W18" s="54"/>
      <c r="X18" s="54" t="str">
        <f>IF(K18="- -",I18*$O$4,IF(K18="-",I18*$P$4,IF(K18="+",I18*$Q$4,IF(K18="+ +",I18*$R$4,"NE"))))</f>
        <v>NE</v>
      </c>
      <c r="Y18" s="55">
        <f t="shared" si="14"/>
        <v>0</v>
      </c>
      <c r="Z18" s="55">
        <f t="shared" si="15"/>
        <v>0</v>
      </c>
      <c r="AA18" s="54">
        <f>I18*Y18</f>
        <v>0</v>
      </c>
      <c r="AB18" s="54"/>
      <c r="AC18" s="54"/>
      <c r="AD18" s="54"/>
      <c r="AE18" s="54" t="str">
        <f>IF(L18="- -",I18*$O$4,IF(L18="-",I18*$P$4,IF(L18="+",I18*$Q$4,IF(L18="+ +",I18*$R$4,"NE"))))</f>
        <v>NE</v>
      </c>
      <c r="AF18" s="55">
        <f t="shared" si="16"/>
        <v>0</v>
      </c>
      <c r="AG18" s="55">
        <f t="shared" si="17"/>
        <v>0</v>
      </c>
      <c r="AH18" s="54">
        <f>I18*AF18</f>
        <v>0</v>
      </c>
      <c r="AI18" s="54"/>
      <c r="AJ18" s="54"/>
      <c r="AK18" s="54"/>
    </row>
    <row r="19" spans="1:37" ht="24.95" customHeight="1">
      <c r="A19" s="584" t="s">
        <v>18</v>
      </c>
      <c r="B19" s="701" t="s">
        <v>106</v>
      </c>
      <c r="C19" s="702"/>
      <c r="D19" s="702"/>
      <c r="E19" s="702"/>
      <c r="F19" s="256"/>
      <c r="G19" s="255"/>
      <c r="H19" s="255" t="s">
        <v>63</v>
      </c>
      <c r="I19" s="256">
        <v>1</v>
      </c>
      <c r="J19" s="635"/>
      <c r="K19" s="635"/>
      <c r="L19" s="635"/>
      <c r="Q19" s="54" t="str">
        <f>IF(J19="- -",I19*$O$4,IF(J19="-",I19*$P$4,IF(J19="+",I19*$Q$4,IF(J19="+ +",I19*$R$4,"NE"))))</f>
        <v>NE</v>
      </c>
      <c r="R19" s="55">
        <f t="shared" si="12"/>
        <v>0</v>
      </c>
      <c r="S19" s="55">
        <f t="shared" si="13"/>
        <v>0</v>
      </c>
      <c r="T19" s="54">
        <f>I19*R19</f>
        <v>0</v>
      </c>
      <c r="U19" s="54"/>
      <c r="V19" s="54"/>
      <c r="W19" s="54"/>
      <c r="X19" s="54" t="str">
        <f>IF(K19="- -",I19*$O$4,IF(K19="-",I19*$P$4,IF(K19="+",I19*$Q$4,IF(K19="+ +",I19*$R$4,"NE"))))</f>
        <v>NE</v>
      </c>
      <c r="Y19" s="55">
        <f t="shared" si="14"/>
        <v>0</v>
      </c>
      <c r="Z19" s="55">
        <f t="shared" si="15"/>
        <v>0</v>
      </c>
      <c r="AA19" s="54">
        <f>I19*Y19</f>
        <v>0</v>
      </c>
      <c r="AB19" s="54"/>
      <c r="AC19" s="54"/>
      <c r="AD19" s="54"/>
      <c r="AE19" s="54" t="str">
        <f>IF(L19="- -",I19*$O$4,IF(L19="-",I19*$P$4,IF(L19="+",I19*$Q$4,IF(L19="+ +",I19*$R$4,"NE"))))</f>
        <v>NE</v>
      </c>
      <c r="AF19" s="55">
        <f t="shared" si="16"/>
        <v>0</v>
      </c>
      <c r="AG19" s="55">
        <f t="shared" si="17"/>
        <v>0</v>
      </c>
      <c r="AH19" s="54">
        <f>I19*AF19</f>
        <v>0</v>
      </c>
      <c r="AI19" s="54"/>
      <c r="AJ19" s="54"/>
      <c r="AK19" s="54"/>
    </row>
    <row r="20" spans="1:37" ht="24.95" customHeight="1">
      <c r="A20" s="257" t="s">
        <v>19</v>
      </c>
      <c r="B20" s="703" t="s">
        <v>107</v>
      </c>
      <c r="C20" s="704"/>
      <c r="D20" s="704"/>
      <c r="E20" s="704"/>
      <c r="F20" s="260"/>
      <c r="G20" s="259"/>
      <c r="H20" s="259" t="s">
        <v>63</v>
      </c>
      <c r="I20" s="260">
        <v>1</v>
      </c>
      <c r="J20" s="635"/>
      <c r="K20" s="635"/>
      <c r="L20" s="635"/>
      <c r="Q20" s="54" t="str">
        <f t="shared" ref="Q20:Q26" si="18">IF(J20="- -",I20*$O$4,IF(J20="-",I20*$P$4,IF(J20="+",I20*$Q$4,IF(J20="+ +",I20*$R$4,"NE"))))</f>
        <v>NE</v>
      </c>
      <c r="R20" s="55">
        <f t="shared" si="12"/>
        <v>0</v>
      </c>
      <c r="S20" s="55">
        <f t="shared" si="13"/>
        <v>0</v>
      </c>
      <c r="T20" s="54">
        <f t="shared" ref="T20:T26" si="19">I20*R20</f>
        <v>0</v>
      </c>
      <c r="U20" s="54"/>
      <c r="V20" s="54"/>
      <c r="W20" s="54"/>
      <c r="X20" s="54" t="str">
        <f t="shared" ref="X20:X26" si="20">IF(K20="- -",I20*$O$4,IF(K20="-",I20*$P$4,IF(K20="+",I20*$Q$4,IF(K20="+ +",I20*$R$4,"NE"))))</f>
        <v>NE</v>
      </c>
      <c r="Y20" s="55">
        <f t="shared" si="14"/>
        <v>0</v>
      </c>
      <c r="Z20" s="55">
        <f t="shared" si="15"/>
        <v>0</v>
      </c>
      <c r="AA20" s="54">
        <f t="shared" ref="AA20:AA26" si="21">I20*Y20</f>
        <v>0</v>
      </c>
      <c r="AB20" s="54"/>
      <c r="AC20" s="54"/>
      <c r="AD20" s="54"/>
      <c r="AE20" s="54" t="str">
        <f t="shared" ref="AE20:AE26" si="22">IF(L20="- -",I20*$O$4,IF(L20="-",I20*$P$4,IF(L20="+",I20*$Q$4,IF(L20="+ +",I20*$R$4,"NE"))))</f>
        <v>NE</v>
      </c>
      <c r="AF20" s="55">
        <f t="shared" si="16"/>
        <v>0</v>
      </c>
      <c r="AG20" s="55">
        <f t="shared" si="17"/>
        <v>0</v>
      </c>
      <c r="AH20" s="54">
        <f t="shared" ref="AH20:AH26" si="23">I20*AF20</f>
        <v>0</v>
      </c>
      <c r="AI20" s="54"/>
      <c r="AJ20" s="54"/>
      <c r="AK20" s="54"/>
    </row>
    <row r="21" spans="1:37" ht="24.95" customHeight="1">
      <c r="A21" s="584" t="s">
        <v>22</v>
      </c>
      <c r="B21" s="769" t="s">
        <v>130</v>
      </c>
      <c r="C21" s="770"/>
      <c r="D21" s="770"/>
      <c r="E21" s="770"/>
      <c r="F21" s="256"/>
      <c r="G21" s="255"/>
      <c r="H21" s="255" t="s">
        <v>63</v>
      </c>
      <c r="I21" s="256">
        <v>1</v>
      </c>
      <c r="J21" s="635"/>
      <c r="K21" s="635"/>
      <c r="L21" s="635"/>
      <c r="Q21" s="54" t="str">
        <f t="shared" si="18"/>
        <v>NE</v>
      </c>
      <c r="R21" s="55">
        <f t="shared" si="12"/>
        <v>0</v>
      </c>
      <c r="S21" s="55">
        <f t="shared" si="13"/>
        <v>0</v>
      </c>
      <c r="T21" s="54">
        <f t="shared" si="19"/>
        <v>0</v>
      </c>
      <c r="U21" s="54"/>
      <c r="V21" s="54"/>
      <c r="W21" s="54"/>
      <c r="X21" s="54" t="str">
        <f t="shared" si="20"/>
        <v>NE</v>
      </c>
      <c r="Y21" s="55">
        <f t="shared" si="14"/>
        <v>0</v>
      </c>
      <c r="Z21" s="55">
        <f t="shared" si="15"/>
        <v>0</v>
      </c>
      <c r="AA21" s="54">
        <f t="shared" si="21"/>
        <v>0</v>
      </c>
      <c r="AB21" s="54"/>
      <c r="AC21" s="54"/>
      <c r="AD21" s="54"/>
      <c r="AE21" s="54" t="str">
        <f t="shared" si="22"/>
        <v>NE</v>
      </c>
      <c r="AF21" s="55">
        <f t="shared" si="16"/>
        <v>0</v>
      </c>
      <c r="AG21" s="55">
        <f t="shared" si="17"/>
        <v>0</v>
      </c>
      <c r="AH21" s="54">
        <f t="shared" si="23"/>
        <v>0</v>
      </c>
      <c r="AI21" s="54"/>
      <c r="AJ21" s="54"/>
      <c r="AK21" s="54"/>
    </row>
    <row r="22" spans="1:37" ht="24.95" customHeight="1">
      <c r="A22" s="262" t="s">
        <v>23</v>
      </c>
      <c r="B22" s="703" t="s">
        <v>109</v>
      </c>
      <c r="C22" s="704"/>
      <c r="D22" s="704"/>
      <c r="E22" s="704"/>
      <c r="F22" s="258"/>
      <c r="G22" s="259"/>
      <c r="H22" s="259" t="s">
        <v>63</v>
      </c>
      <c r="I22" s="260">
        <v>10</v>
      </c>
      <c r="J22" s="635"/>
      <c r="K22" s="635"/>
      <c r="L22" s="635"/>
      <c r="Q22" s="54" t="str">
        <f t="shared" si="18"/>
        <v>NE</v>
      </c>
      <c r="R22" s="55">
        <f t="shared" si="12"/>
        <v>0</v>
      </c>
      <c r="S22" s="55">
        <f t="shared" si="13"/>
        <v>0</v>
      </c>
      <c r="T22" s="54">
        <f t="shared" si="19"/>
        <v>0</v>
      </c>
      <c r="U22" s="54"/>
      <c r="V22" s="54"/>
      <c r="W22" s="54"/>
      <c r="X22" s="54" t="str">
        <f t="shared" si="20"/>
        <v>NE</v>
      </c>
      <c r="Y22" s="55">
        <f t="shared" si="14"/>
        <v>0</v>
      </c>
      <c r="Z22" s="55">
        <f t="shared" si="15"/>
        <v>0</v>
      </c>
      <c r="AA22" s="54">
        <f t="shared" si="21"/>
        <v>0</v>
      </c>
      <c r="AB22" s="54"/>
      <c r="AC22" s="54"/>
      <c r="AD22" s="54"/>
      <c r="AE22" s="54" t="str">
        <f t="shared" si="22"/>
        <v>NE</v>
      </c>
      <c r="AF22" s="55">
        <f t="shared" si="16"/>
        <v>0</v>
      </c>
      <c r="AG22" s="55">
        <f t="shared" si="17"/>
        <v>0</v>
      </c>
      <c r="AH22" s="54">
        <f t="shared" si="23"/>
        <v>0</v>
      </c>
      <c r="AI22" s="54"/>
      <c r="AJ22" s="54"/>
      <c r="AK22" s="54"/>
    </row>
    <row r="23" spans="1:37" ht="24.95" customHeight="1">
      <c r="A23" s="365" t="s">
        <v>111</v>
      </c>
      <c r="B23" s="701" t="s">
        <v>110</v>
      </c>
      <c r="C23" s="702"/>
      <c r="D23" s="702"/>
      <c r="E23" s="702"/>
      <c r="F23" s="256"/>
      <c r="G23" s="255"/>
      <c r="H23" s="255" t="s">
        <v>63</v>
      </c>
      <c r="I23" s="256">
        <v>1</v>
      </c>
      <c r="J23" s="635"/>
      <c r="K23" s="635"/>
      <c r="L23" s="635"/>
      <c r="Q23" s="54" t="str">
        <f t="shared" si="18"/>
        <v>NE</v>
      </c>
      <c r="R23" s="55">
        <f t="shared" si="12"/>
        <v>0</v>
      </c>
      <c r="S23" s="55">
        <f t="shared" si="13"/>
        <v>0</v>
      </c>
      <c r="T23" s="54">
        <f t="shared" si="19"/>
        <v>0</v>
      </c>
      <c r="U23" s="54"/>
      <c r="V23" s="54"/>
      <c r="W23" s="54"/>
      <c r="X23" s="54" t="str">
        <f t="shared" si="20"/>
        <v>NE</v>
      </c>
      <c r="Y23" s="55">
        <f t="shared" si="14"/>
        <v>0</v>
      </c>
      <c r="Z23" s="55">
        <f t="shared" si="15"/>
        <v>0</v>
      </c>
      <c r="AA23" s="54">
        <f t="shared" si="21"/>
        <v>0</v>
      </c>
      <c r="AB23" s="54"/>
      <c r="AC23" s="54"/>
      <c r="AD23" s="54"/>
      <c r="AE23" s="54" t="str">
        <f t="shared" si="22"/>
        <v>NE</v>
      </c>
      <c r="AF23" s="55">
        <f t="shared" si="16"/>
        <v>0</v>
      </c>
      <c r="AG23" s="55">
        <f t="shared" si="17"/>
        <v>0</v>
      </c>
      <c r="AH23" s="54">
        <f t="shared" si="23"/>
        <v>0</v>
      </c>
      <c r="AI23" s="54"/>
      <c r="AJ23" s="54"/>
      <c r="AK23" s="54"/>
    </row>
    <row r="24" spans="1:37" ht="24.95" customHeight="1">
      <c r="A24" s="262" t="s">
        <v>17</v>
      </c>
      <c r="B24" s="771" t="s">
        <v>144</v>
      </c>
      <c r="C24" s="772"/>
      <c r="D24" s="772"/>
      <c r="E24" s="772"/>
      <c r="F24" s="260"/>
      <c r="G24" s="259"/>
      <c r="H24" s="259" t="s">
        <v>63</v>
      </c>
      <c r="I24" s="260">
        <v>1</v>
      </c>
      <c r="J24" s="635"/>
      <c r="K24" s="635"/>
      <c r="L24" s="635"/>
      <c r="Q24" s="54" t="str">
        <f t="shared" si="18"/>
        <v>NE</v>
      </c>
      <c r="R24" s="55">
        <f t="shared" si="12"/>
        <v>0</v>
      </c>
      <c r="S24" s="55">
        <f t="shared" si="13"/>
        <v>0</v>
      </c>
      <c r="T24" s="54">
        <f t="shared" si="19"/>
        <v>0</v>
      </c>
      <c r="U24" s="54"/>
      <c r="V24" s="54"/>
      <c r="W24" s="54"/>
      <c r="X24" s="54" t="str">
        <f t="shared" si="20"/>
        <v>NE</v>
      </c>
      <c r="Y24" s="55">
        <f t="shared" si="14"/>
        <v>0</v>
      </c>
      <c r="Z24" s="55">
        <f t="shared" si="15"/>
        <v>0</v>
      </c>
      <c r="AA24" s="54">
        <f t="shared" si="21"/>
        <v>0</v>
      </c>
      <c r="AB24" s="54"/>
      <c r="AC24" s="54"/>
      <c r="AD24" s="54"/>
      <c r="AE24" s="54" t="str">
        <f t="shared" si="22"/>
        <v>NE</v>
      </c>
      <c r="AF24" s="55">
        <f t="shared" si="16"/>
        <v>0</v>
      </c>
      <c r="AG24" s="55">
        <f t="shared" si="17"/>
        <v>0</v>
      </c>
      <c r="AH24" s="54">
        <f t="shared" si="23"/>
        <v>0</v>
      </c>
      <c r="AI24" s="54"/>
      <c r="AJ24" s="54"/>
      <c r="AK24" s="54"/>
    </row>
    <row r="25" spans="1:37" ht="24.95" customHeight="1">
      <c r="A25" s="584" t="s">
        <v>24</v>
      </c>
      <c r="B25" s="701" t="s">
        <v>145</v>
      </c>
      <c r="C25" s="702"/>
      <c r="D25" s="702"/>
      <c r="E25" s="702"/>
      <c r="F25" s="261"/>
      <c r="G25" s="255"/>
      <c r="H25" s="255" t="s">
        <v>63</v>
      </c>
      <c r="I25" s="256">
        <v>1</v>
      </c>
      <c r="J25" s="635"/>
      <c r="K25" s="635"/>
      <c r="L25" s="635"/>
      <c r="Q25" s="54" t="str">
        <f t="shared" si="18"/>
        <v>NE</v>
      </c>
      <c r="R25" s="55">
        <f t="shared" si="12"/>
        <v>0</v>
      </c>
      <c r="S25" s="55">
        <f t="shared" si="13"/>
        <v>0</v>
      </c>
      <c r="T25" s="54">
        <f t="shared" si="19"/>
        <v>0</v>
      </c>
      <c r="U25" s="54"/>
      <c r="V25" s="54"/>
      <c r="W25" s="54"/>
      <c r="X25" s="54" t="str">
        <f t="shared" si="20"/>
        <v>NE</v>
      </c>
      <c r="Y25" s="55">
        <f t="shared" si="14"/>
        <v>0</v>
      </c>
      <c r="Z25" s="55">
        <f t="shared" si="15"/>
        <v>0</v>
      </c>
      <c r="AA25" s="54">
        <f t="shared" si="21"/>
        <v>0</v>
      </c>
      <c r="AB25" s="54"/>
      <c r="AC25" s="54"/>
      <c r="AD25" s="54"/>
      <c r="AE25" s="54" t="str">
        <f t="shared" si="22"/>
        <v>NE</v>
      </c>
      <c r="AF25" s="55">
        <f t="shared" si="16"/>
        <v>0</v>
      </c>
      <c r="AG25" s="55">
        <f t="shared" si="17"/>
        <v>0</v>
      </c>
      <c r="AH25" s="54">
        <f t="shared" si="23"/>
        <v>0</v>
      </c>
      <c r="AI25" s="54"/>
      <c r="AJ25" s="54"/>
      <c r="AK25" s="54"/>
    </row>
    <row r="26" spans="1:37" ht="24.95" customHeight="1">
      <c r="A26" s="257" t="s">
        <v>112</v>
      </c>
      <c r="B26" s="773" t="s">
        <v>123</v>
      </c>
      <c r="C26" s="774"/>
      <c r="D26" s="774"/>
      <c r="E26" s="774"/>
      <c r="F26" s="258"/>
      <c r="G26" s="259"/>
      <c r="H26" s="259" t="s">
        <v>63</v>
      </c>
      <c r="I26" s="260">
        <v>10</v>
      </c>
      <c r="J26" s="635"/>
      <c r="K26" s="635"/>
      <c r="L26" s="635"/>
      <c r="Q26" s="54" t="str">
        <f t="shared" si="18"/>
        <v>NE</v>
      </c>
      <c r="R26" s="55">
        <f t="shared" si="12"/>
        <v>0</v>
      </c>
      <c r="S26" s="55">
        <f t="shared" si="13"/>
        <v>0</v>
      </c>
      <c r="T26" s="54">
        <f t="shared" si="19"/>
        <v>0</v>
      </c>
      <c r="U26" s="54"/>
      <c r="V26" s="54"/>
      <c r="W26" s="54"/>
      <c r="X26" s="54" t="str">
        <f t="shared" si="20"/>
        <v>NE</v>
      </c>
      <c r="Y26" s="55">
        <f t="shared" si="14"/>
        <v>0</v>
      </c>
      <c r="Z26" s="55">
        <f t="shared" si="15"/>
        <v>0</v>
      </c>
      <c r="AA26" s="54">
        <f t="shared" si="21"/>
        <v>0</v>
      </c>
      <c r="AB26" s="54"/>
      <c r="AC26" s="54"/>
      <c r="AD26" s="54"/>
      <c r="AE26" s="54" t="str">
        <f t="shared" si="22"/>
        <v>NE</v>
      </c>
      <c r="AF26" s="55">
        <f t="shared" si="16"/>
        <v>0</v>
      </c>
      <c r="AG26" s="55">
        <f t="shared" si="17"/>
        <v>0</v>
      </c>
      <c r="AH26" s="54">
        <f t="shared" si="23"/>
        <v>0</v>
      </c>
      <c r="AI26" s="54"/>
      <c r="AJ26" s="54"/>
      <c r="AK26" s="54"/>
    </row>
    <row r="27" spans="1:37" ht="24.95" customHeight="1">
      <c r="A27" s="698" t="s">
        <v>141</v>
      </c>
      <c r="B27" s="699"/>
      <c r="C27" s="699"/>
      <c r="D27" s="699"/>
      <c r="E27" s="699"/>
      <c r="F27" s="700"/>
      <c r="G27" s="735" t="s">
        <v>62</v>
      </c>
      <c r="H27" s="736"/>
      <c r="I27" s="252">
        <v>3</v>
      </c>
      <c r="J27" s="90" t="str">
        <f>IF(Q27="NE","NE",IF(Q27&gt;9.9,IF(Q27&gt;14.9,"+ +","+"),IF(Q27&lt;10,IF(Q27&lt;5,"- -","-"))))</f>
        <v>NE</v>
      </c>
      <c r="K27" s="90" t="str">
        <f>IF(X27="NE","NE",IF(X27&gt;9.9,IF(X27&gt;14.9,"+ +","+"),IF(X27&lt;10,IF(X27&lt;5,"- -","-"))))</f>
        <v>NE</v>
      </c>
      <c r="L27" s="90" t="str">
        <f>IF(AE27="NE","NE",IF(AE27&gt;9.9,IF(AE27&gt;14.9,"+ +","+"),IF(AE27&lt;10,IF(AE27&lt;5,"- -","-"))))</f>
        <v>NE</v>
      </c>
      <c r="Q27" s="52" t="str">
        <f>IF(SUM(R28:R36)=0,"NE",SUM(S28:S36)/SUM(T28:T36))</f>
        <v>NE</v>
      </c>
      <c r="R27" s="53"/>
      <c r="S27" s="52"/>
      <c r="T27" s="53"/>
      <c r="U27" s="53">
        <f>IF(J27="NE",0,Q27)</f>
        <v>0</v>
      </c>
      <c r="V27" s="53">
        <f>IF(J27="NE",0,I27)</f>
        <v>0</v>
      </c>
      <c r="W27" s="53"/>
      <c r="X27" s="53" t="str">
        <f>IF(SUM(Y28:Y36)=0,"NE",SUM(Z28:Z36)/SUM(AA28:AA36))</f>
        <v>NE</v>
      </c>
      <c r="Y27" s="53"/>
      <c r="Z27" s="53"/>
      <c r="AA27" s="53"/>
      <c r="AB27" s="53">
        <f>IF(K27="NE",0,X27)</f>
        <v>0</v>
      </c>
      <c r="AC27" s="53">
        <f>IF(K27="NE",0,I27)</f>
        <v>0</v>
      </c>
      <c r="AD27" s="53"/>
      <c r="AE27" s="53" t="str">
        <f>IF(SUM(AF28:AF36)=0,"NE",SUM(AG28:AG36)/SUM(AH28:AH36))</f>
        <v>NE</v>
      </c>
      <c r="AF27" s="53"/>
      <c r="AG27" s="53"/>
      <c r="AH27" s="53"/>
      <c r="AI27" s="53">
        <f>IF(L27="NE",0,AE27)</f>
        <v>0</v>
      </c>
      <c r="AJ27" s="53">
        <f>IF(L27="NE",0,I27)</f>
        <v>0</v>
      </c>
      <c r="AK27" s="53"/>
    </row>
    <row r="28" spans="1:37" ht="24.95" customHeight="1">
      <c r="A28" s="584" t="s">
        <v>3</v>
      </c>
      <c r="B28" s="769" t="s">
        <v>77</v>
      </c>
      <c r="C28" s="770"/>
      <c r="D28" s="770"/>
      <c r="E28" s="770"/>
      <c r="F28" s="254"/>
      <c r="G28" s="255"/>
      <c r="H28" s="255" t="s">
        <v>63</v>
      </c>
      <c r="I28" s="256">
        <v>10</v>
      </c>
      <c r="J28" s="635"/>
      <c r="K28" s="635"/>
      <c r="L28" s="635"/>
      <c r="Q28" s="54" t="str">
        <f>IF(J28="- -",I28*$O$4,IF(J28="-",I28*$P$4,IF(J28="+",I28*$Q$4,IF(J28="+ +",I28*$R$4,"NE"))))</f>
        <v>NE</v>
      </c>
      <c r="R28" s="55">
        <f t="shared" ref="R28:R36" si="24">IF(Q28="NE",0,1)</f>
        <v>0</v>
      </c>
      <c r="S28" s="55">
        <f t="shared" ref="S28:S36" si="25">IF(AND(Q28,R28)=FALSE,R28,Q28)</f>
        <v>0</v>
      </c>
      <c r="T28" s="54">
        <f>I28*R28</f>
        <v>0</v>
      </c>
      <c r="U28" s="54"/>
      <c r="V28" s="54"/>
      <c r="W28" s="54"/>
      <c r="X28" s="54" t="str">
        <f>IF(K28="- -",I28*$O$4,IF(K28="-",I28*$P$4,IF(K28="+",I28*$Q$4,IF(K28="+ +",I28*$R$4,"NE"))))</f>
        <v>NE</v>
      </c>
      <c r="Y28" s="55">
        <f t="shared" ref="Y28:Y36" si="26">IF(X28="NE",0,1)</f>
        <v>0</v>
      </c>
      <c r="Z28" s="55">
        <f t="shared" ref="Z28:Z36" si="27">IF(AND(X28,Y28)=FALSE,Y28,X28)</f>
        <v>0</v>
      </c>
      <c r="AA28" s="54">
        <f>I28*Y28</f>
        <v>0</v>
      </c>
      <c r="AB28" s="54"/>
      <c r="AC28" s="54"/>
      <c r="AD28" s="54"/>
      <c r="AE28" s="54" t="str">
        <f>IF(L28="- -",I28*$O$4,IF(L28="-",I28*$P$4,IF(L28="+",I28*$Q$4,IF(L28="+ +",I28*$R$4,"NE"))))</f>
        <v>NE</v>
      </c>
      <c r="AF28" s="55">
        <f t="shared" ref="AF28:AF36" si="28">IF(AE28="NE",0,1)</f>
        <v>0</v>
      </c>
      <c r="AG28" s="55">
        <f t="shared" ref="AG28:AG36" si="29">IF(AND(AE28,AF28)=FALSE,AF28,AE28)</f>
        <v>0</v>
      </c>
      <c r="AH28" s="54">
        <f>I28*AF28</f>
        <v>0</v>
      </c>
      <c r="AI28" s="54"/>
      <c r="AJ28" s="54"/>
      <c r="AK28" s="54"/>
    </row>
    <row r="29" spans="1:37" ht="24.95" customHeight="1">
      <c r="A29" s="257" t="s">
        <v>4</v>
      </c>
      <c r="B29" s="703" t="s">
        <v>146</v>
      </c>
      <c r="C29" s="704"/>
      <c r="D29" s="704"/>
      <c r="E29" s="704"/>
      <c r="F29" s="258"/>
      <c r="G29" s="259"/>
      <c r="H29" s="259" t="s">
        <v>63</v>
      </c>
      <c r="I29" s="260">
        <v>10</v>
      </c>
      <c r="J29" s="635"/>
      <c r="K29" s="635"/>
      <c r="L29" s="635"/>
      <c r="Q29" s="54" t="str">
        <f>IF(J29="- -",I29*$O$4,IF(J29="-",I29*$P$4,IF(J29="+",I29*$Q$4,IF(J29="+ +",I29*$R$4,"NE"))))</f>
        <v>NE</v>
      </c>
      <c r="R29" s="55">
        <f t="shared" si="24"/>
        <v>0</v>
      </c>
      <c r="S29" s="55">
        <f t="shared" si="25"/>
        <v>0</v>
      </c>
      <c r="T29" s="54">
        <f>I29*R29</f>
        <v>0</v>
      </c>
      <c r="U29" s="54"/>
      <c r="V29" s="54"/>
      <c r="W29" s="54"/>
      <c r="X29" s="54" t="str">
        <f>IF(K29="- -",I29*$O$4,IF(K29="-",I29*$P$4,IF(K29="+",I29*$Q$4,IF(K29="+ +",I29*$R$4,"NE"))))</f>
        <v>NE</v>
      </c>
      <c r="Y29" s="55">
        <f t="shared" si="26"/>
        <v>0</v>
      </c>
      <c r="Z29" s="55">
        <f t="shared" si="27"/>
        <v>0</v>
      </c>
      <c r="AA29" s="54">
        <f>I29*Y29</f>
        <v>0</v>
      </c>
      <c r="AB29" s="54"/>
      <c r="AC29" s="54"/>
      <c r="AD29" s="54"/>
      <c r="AE29" s="54" t="str">
        <f>IF(L29="- -",I29*$O$4,IF(L29="-",I29*$P$4,IF(L29="+",I29*$Q$4,IF(L29="+ +",I29*$R$4,"NE"))))</f>
        <v>NE</v>
      </c>
      <c r="AF29" s="55">
        <f t="shared" si="28"/>
        <v>0</v>
      </c>
      <c r="AG29" s="55">
        <f t="shared" si="29"/>
        <v>0</v>
      </c>
      <c r="AH29" s="54">
        <f>I29*AF29</f>
        <v>0</v>
      </c>
      <c r="AI29" s="54"/>
      <c r="AJ29" s="54"/>
      <c r="AK29" s="54"/>
    </row>
    <row r="30" spans="1:37" ht="24.95" customHeight="1">
      <c r="A30" s="365" t="s">
        <v>5</v>
      </c>
      <c r="B30" s="701" t="s">
        <v>78</v>
      </c>
      <c r="C30" s="702"/>
      <c r="D30" s="702"/>
      <c r="E30" s="702"/>
      <c r="F30" s="256"/>
      <c r="G30" s="255"/>
      <c r="H30" s="255" t="s">
        <v>63</v>
      </c>
      <c r="I30" s="256">
        <v>1.5</v>
      </c>
      <c r="J30" s="635"/>
      <c r="K30" s="635"/>
      <c r="L30" s="635"/>
      <c r="Q30" s="54" t="str">
        <f t="shared" ref="Q30:Q36" si="30">IF(J30="- -",I30*$O$4,IF(J30="-",I30*$P$4,IF(J30="+",I30*$Q$4,IF(J30="+ +",I30*$R$4,"NE"))))</f>
        <v>NE</v>
      </c>
      <c r="R30" s="55">
        <f t="shared" si="24"/>
        <v>0</v>
      </c>
      <c r="S30" s="55">
        <f t="shared" si="25"/>
        <v>0</v>
      </c>
      <c r="T30" s="54">
        <f t="shared" ref="T30:T36" si="31">I30*R30</f>
        <v>0</v>
      </c>
      <c r="U30" s="54"/>
      <c r="V30" s="54"/>
      <c r="W30" s="54"/>
      <c r="X30" s="54" t="str">
        <f t="shared" ref="X30:X36" si="32">IF(K30="- -",I30*$O$4,IF(K30="-",I30*$P$4,IF(K30="+",I30*$Q$4,IF(K30="+ +",I30*$R$4,"NE"))))</f>
        <v>NE</v>
      </c>
      <c r="Y30" s="55">
        <f t="shared" si="26"/>
        <v>0</v>
      </c>
      <c r="Z30" s="55">
        <f t="shared" si="27"/>
        <v>0</v>
      </c>
      <c r="AA30" s="54">
        <f t="shared" ref="AA30:AA36" si="33">I30*Y30</f>
        <v>0</v>
      </c>
      <c r="AB30" s="54"/>
      <c r="AC30" s="54"/>
      <c r="AD30" s="54"/>
      <c r="AE30" s="54" t="str">
        <f t="shared" ref="AE30:AE36" si="34">IF(L30="- -",I30*$O$4,IF(L30="-",I30*$P$4,IF(L30="+",I30*$Q$4,IF(L30="+ +",I30*$R$4,"NE"))))</f>
        <v>NE</v>
      </c>
      <c r="AF30" s="55">
        <f t="shared" si="28"/>
        <v>0</v>
      </c>
      <c r="AG30" s="55">
        <f t="shared" si="29"/>
        <v>0</v>
      </c>
      <c r="AH30" s="54">
        <f t="shared" ref="AH30:AH36" si="35">I30*AF30</f>
        <v>0</v>
      </c>
      <c r="AI30" s="54"/>
      <c r="AJ30" s="54"/>
      <c r="AK30" s="54"/>
    </row>
    <row r="31" spans="1:37" ht="24.95" customHeight="1">
      <c r="A31" s="262" t="s">
        <v>8</v>
      </c>
      <c r="B31" s="771" t="s">
        <v>85</v>
      </c>
      <c r="C31" s="772"/>
      <c r="D31" s="772"/>
      <c r="E31" s="772"/>
      <c r="F31" s="260"/>
      <c r="G31" s="259"/>
      <c r="H31" s="259" t="s">
        <v>63</v>
      </c>
      <c r="I31" s="260">
        <v>6</v>
      </c>
      <c r="J31" s="635"/>
      <c r="K31" s="635"/>
      <c r="L31" s="635"/>
      <c r="Q31" s="54" t="str">
        <f t="shared" si="30"/>
        <v>NE</v>
      </c>
      <c r="R31" s="55">
        <f t="shared" si="24"/>
        <v>0</v>
      </c>
      <c r="S31" s="55">
        <f t="shared" si="25"/>
        <v>0</v>
      </c>
      <c r="T31" s="54">
        <f t="shared" si="31"/>
        <v>0</v>
      </c>
      <c r="U31" s="54"/>
      <c r="V31" s="54"/>
      <c r="W31" s="54"/>
      <c r="X31" s="54" t="str">
        <f t="shared" si="32"/>
        <v>NE</v>
      </c>
      <c r="Y31" s="55">
        <f t="shared" si="26"/>
        <v>0</v>
      </c>
      <c r="Z31" s="55">
        <f t="shared" si="27"/>
        <v>0</v>
      </c>
      <c r="AA31" s="54">
        <f t="shared" si="33"/>
        <v>0</v>
      </c>
      <c r="AB31" s="54"/>
      <c r="AC31" s="54"/>
      <c r="AD31" s="54"/>
      <c r="AE31" s="54" t="str">
        <f t="shared" si="34"/>
        <v>NE</v>
      </c>
      <c r="AF31" s="55">
        <f t="shared" si="28"/>
        <v>0</v>
      </c>
      <c r="AG31" s="55">
        <f t="shared" si="29"/>
        <v>0</v>
      </c>
      <c r="AH31" s="54">
        <f t="shared" si="35"/>
        <v>0</v>
      </c>
      <c r="AI31" s="54"/>
      <c r="AJ31" s="54"/>
      <c r="AK31" s="54"/>
    </row>
    <row r="32" spans="1:37" ht="24.95" customHeight="1">
      <c r="A32" s="584" t="s">
        <v>9</v>
      </c>
      <c r="B32" s="701" t="s">
        <v>86</v>
      </c>
      <c r="C32" s="702"/>
      <c r="D32" s="702"/>
      <c r="E32" s="702"/>
      <c r="F32" s="256"/>
      <c r="G32" s="255"/>
      <c r="H32" s="255" t="s">
        <v>63</v>
      </c>
      <c r="I32" s="256">
        <v>2.5</v>
      </c>
      <c r="J32" s="635"/>
      <c r="K32" s="635"/>
      <c r="L32" s="635"/>
      <c r="Q32" s="54" t="str">
        <f t="shared" si="30"/>
        <v>NE</v>
      </c>
      <c r="R32" s="55">
        <f t="shared" si="24"/>
        <v>0</v>
      </c>
      <c r="S32" s="55">
        <f t="shared" si="25"/>
        <v>0</v>
      </c>
      <c r="T32" s="54">
        <f t="shared" si="31"/>
        <v>0</v>
      </c>
      <c r="U32" s="54"/>
      <c r="V32" s="54"/>
      <c r="W32" s="54"/>
      <c r="X32" s="54" t="str">
        <f t="shared" si="32"/>
        <v>NE</v>
      </c>
      <c r="Y32" s="55">
        <f t="shared" si="26"/>
        <v>0</v>
      </c>
      <c r="Z32" s="55">
        <f t="shared" si="27"/>
        <v>0</v>
      </c>
      <c r="AA32" s="54">
        <f t="shared" si="33"/>
        <v>0</v>
      </c>
      <c r="AB32" s="54"/>
      <c r="AC32" s="54"/>
      <c r="AD32" s="54"/>
      <c r="AE32" s="54" t="str">
        <f t="shared" si="34"/>
        <v>NE</v>
      </c>
      <c r="AF32" s="55">
        <f t="shared" si="28"/>
        <v>0</v>
      </c>
      <c r="AG32" s="55">
        <f t="shared" si="29"/>
        <v>0</v>
      </c>
      <c r="AH32" s="54">
        <f t="shared" si="35"/>
        <v>0</v>
      </c>
      <c r="AI32" s="54"/>
      <c r="AJ32" s="54"/>
      <c r="AK32" s="54"/>
    </row>
    <row r="33" spans="1:37" ht="24.95" customHeight="1">
      <c r="A33" s="257" t="s">
        <v>10</v>
      </c>
      <c r="B33" s="703" t="s">
        <v>87</v>
      </c>
      <c r="C33" s="704"/>
      <c r="D33" s="704"/>
      <c r="E33" s="704"/>
      <c r="F33" s="258"/>
      <c r="G33" s="259"/>
      <c r="H33" s="259" t="s">
        <v>63</v>
      </c>
      <c r="I33" s="260">
        <v>3.5</v>
      </c>
      <c r="J33" s="635"/>
      <c r="K33" s="635"/>
      <c r="L33" s="635"/>
      <c r="Q33" s="54" t="str">
        <f t="shared" si="30"/>
        <v>NE</v>
      </c>
      <c r="R33" s="55">
        <f t="shared" si="24"/>
        <v>0</v>
      </c>
      <c r="S33" s="55">
        <f t="shared" si="25"/>
        <v>0</v>
      </c>
      <c r="T33" s="54">
        <f t="shared" si="31"/>
        <v>0</v>
      </c>
      <c r="U33" s="54"/>
      <c r="V33" s="54"/>
      <c r="W33" s="54"/>
      <c r="X33" s="54" t="str">
        <f t="shared" si="32"/>
        <v>NE</v>
      </c>
      <c r="Y33" s="55">
        <f t="shared" si="26"/>
        <v>0</v>
      </c>
      <c r="Z33" s="55">
        <f t="shared" si="27"/>
        <v>0</v>
      </c>
      <c r="AA33" s="54">
        <f t="shared" si="33"/>
        <v>0</v>
      </c>
      <c r="AB33" s="54"/>
      <c r="AC33" s="54"/>
      <c r="AD33" s="54"/>
      <c r="AE33" s="54" t="str">
        <f t="shared" si="34"/>
        <v>NE</v>
      </c>
      <c r="AF33" s="55">
        <f t="shared" si="28"/>
        <v>0</v>
      </c>
      <c r="AG33" s="55">
        <f t="shared" si="29"/>
        <v>0</v>
      </c>
      <c r="AH33" s="54">
        <f t="shared" si="35"/>
        <v>0</v>
      </c>
      <c r="AI33" s="54"/>
      <c r="AJ33" s="54"/>
      <c r="AK33" s="54"/>
    </row>
    <row r="34" spans="1:37" ht="24.95" customHeight="1">
      <c r="A34" s="365" t="s">
        <v>11</v>
      </c>
      <c r="B34" s="701" t="s">
        <v>88</v>
      </c>
      <c r="C34" s="702"/>
      <c r="D34" s="702"/>
      <c r="E34" s="702"/>
      <c r="F34" s="261"/>
      <c r="G34" s="255"/>
      <c r="H34" s="255" t="s">
        <v>63</v>
      </c>
      <c r="I34" s="256">
        <v>5.5</v>
      </c>
      <c r="J34" s="635"/>
      <c r="K34" s="635"/>
      <c r="L34" s="635"/>
      <c r="Q34" s="54" t="str">
        <f t="shared" si="30"/>
        <v>NE</v>
      </c>
      <c r="R34" s="55">
        <f t="shared" si="24"/>
        <v>0</v>
      </c>
      <c r="S34" s="55">
        <f t="shared" si="25"/>
        <v>0</v>
      </c>
      <c r="T34" s="54">
        <f t="shared" si="31"/>
        <v>0</v>
      </c>
      <c r="U34" s="54"/>
      <c r="V34" s="54"/>
      <c r="W34" s="54"/>
      <c r="X34" s="54" t="str">
        <f t="shared" si="32"/>
        <v>NE</v>
      </c>
      <c r="Y34" s="55">
        <f t="shared" si="26"/>
        <v>0</v>
      </c>
      <c r="Z34" s="55">
        <f t="shared" si="27"/>
        <v>0</v>
      </c>
      <c r="AA34" s="54">
        <f t="shared" si="33"/>
        <v>0</v>
      </c>
      <c r="AB34" s="54"/>
      <c r="AC34" s="54"/>
      <c r="AD34" s="54"/>
      <c r="AE34" s="54" t="str">
        <f t="shared" si="34"/>
        <v>NE</v>
      </c>
      <c r="AF34" s="55">
        <f t="shared" si="28"/>
        <v>0</v>
      </c>
      <c r="AG34" s="55">
        <f t="shared" si="29"/>
        <v>0</v>
      </c>
      <c r="AH34" s="54">
        <f t="shared" si="35"/>
        <v>0</v>
      </c>
      <c r="AI34" s="54"/>
      <c r="AJ34" s="54"/>
      <c r="AK34" s="54"/>
    </row>
    <row r="35" spans="1:37" ht="24.95" customHeight="1">
      <c r="A35" s="262" t="s">
        <v>12</v>
      </c>
      <c r="B35" s="703" t="s">
        <v>89</v>
      </c>
      <c r="C35" s="704"/>
      <c r="D35" s="704"/>
      <c r="E35" s="704"/>
      <c r="F35" s="258"/>
      <c r="G35" s="259"/>
      <c r="H35" s="259" t="s">
        <v>63</v>
      </c>
      <c r="I35" s="260">
        <v>8.75</v>
      </c>
      <c r="J35" s="635"/>
      <c r="K35" s="635"/>
      <c r="L35" s="635"/>
      <c r="Q35" s="54" t="str">
        <f t="shared" si="30"/>
        <v>NE</v>
      </c>
      <c r="R35" s="55">
        <f t="shared" si="24"/>
        <v>0</v>
      </c>
      <c r="S35" s="55">
        <f t="shared" si="25"/>
        <v>0</v>
      </c>
      <c r="T35" s="54">
        <f t="shared" si="31"/>
        <v>0</v>
      </c>
      <c r="U35" s="54"/>
      <c r="V35" s="54"/>
      <c r="W35" s="54"/>
      <c r="X35" s="54" t="str">
        <f t="shared" si="32"/>
        <v>NE</v>
      </c>
      <c r="Y35" s="55">
        <f t="shared" si="26"/>
        <v>0</v>
      </c>
      <c r="Z35" s="55">
        <f t="shared" si="27"/>
        <v>0</v>
      </c>
      <c r="AA35" s="54">
        <f t="shared" si="33"/>
        <v>0</v>
      </c>
      <c r="AB35" s="54"/>
      <c r="AC35" s="54"/>
      <c r="AD35" s="54"/>
      <c r="AE35" s="54" t="str">
        <f t="shared" si="34"/>
        <v>NE</v>
      </c>
      <c r="AF35" s="55">
        <f t="shared" si="28"/>
        <v>0</v>
      </c>
      <c r="AG35" s="55">
        <f t="shared" si="29"/>
        <v>0</v>
      </c>
      <c r="AH35" s="54">
        <f t="shared" si="35"/>
        <v>0</v>
      </c>
      <c r="AI35" s="54"/>
      <c r="AJ35" s="54"/>
      <c r="AK35" s="54"/>
    </row>
    <row r="36" spans="1:37" ht="24.95" customHeight="1">
      <c r="A36" s="263" t="s">
        <v>21</v>
      </c>
      <c r="B36" s="769" t="s">
        <v>126</v>
      </c>
      <c r="C36" s="770"/>
      <c r="D36" s="770"/>
      <c r="E36" s="770"/>
      <c r="F36" s="261"/>
      <c r="G36" s="255"/>
      <c r="H36" s="255" t="s">
        <v>63</v>
      </c>
      <c r="I36" s="256">
        <v>3.5</v>
      </c>
      <c r="J36" s="635"/>
      <c r="K36" s="635"/>
      <c r="L36" s="635"/>
      <c r="Q36" s="54" t="str">
        <f t="shared" si="30"/>
        <v>NE</v>
      </c>
      <c r="R36" s="55">
        <f t="shared" si="24"/>
        <v>0</v>
      </c>
      <c r="S36" s="55">
        <f t="shared" si="25"/>
        <v>0</v>
      </c>
      <c r="T36" s="54">
        <f t="shared" si="31"/>
        <v>0</v>
      </c>
      <c r="U36" s="54"/>
      <c r="V36" s="54"/>
      <c r="W36" s="54"/>
      <c r="X36" s="54" t="str">
        <f t="shared" si="32"/>
        <v>NE</v>
      </c>
      <c r="Y36" s="55">
        <f t="shared" si="26"/>
        <v>0</v>
      </c>
      <c r="Z36" s="55">
        <f t="shared" si="27"/>
        <v>0</v>
      </c>
      <c r="AA36" s="54">
        <f t="shared" si="33"/>
        <v>0</v>
      </c>
      <c r="AB36" s="54"/>
      <c r="AC36" s="54"/>
      <c r="AD36" s="54"/>
      <c r="AE36" s="54" t="str">
        <f t="shared" si="34"/>
        <v>NE</v>
      </c>
      <c r="AF36" s="55">
        <f t="shared" si="28"/>
        <v>0</v>
      </c>
      <c r="AG36" s="55">
        <f t="shared" si="29"/>
        <v>0</v>
      </c>
      <c r="AH36" s="54">
        <f t="shared" si="35"/>
        <v>0</v>
      </c>
      <c r="AI36" s="54"/>
      <c r="AJ36" s="54"/>
      <c r="AK36" s="54"/>
    </row>
    <row r="37" spans="1:37" s="339" customFormat="1" ht="24.95" customHeight="1">
      <c r="A37" s="698" t="s">
        <v>142</v>
      </c>
      <c r="B37" s="699"/>
      <c r="C37" s="699"/>
      <c r="D37" s="699"/>
      <c r="E37" s="699"/>
      <c r="F37" s="700"/>
      <c r="G37" s="735" t="s">
        <v>62</v>
      </c>
      <c r="H37" s="736"/>
      <c r="I37" s="252">
        <v>3</v>
      </c>
      <c r="J37" s="90" t="str">
        <f>IF(Q37="NE","NE",IF(Q37&gt;9.9,IF(Q37&gt;14.9,"+ +","+"),IF(Q37&lt;10,IF(Q37&lt;5,"- -","-"))))</f>
        <v>NE</v>
      </c>
      <c r="K37" s="90" t="str">
        <f>IF(X37="NE","NE",IF(X37&gt;9.9,IF(X37&gt;14.9,"+ +","+"),IF(X37&lt;10,IF(X37&lt;5,"- -","-"))))</f>
        <v>NE</v>
      </c>
      <c r="L37" s="90" t="str">
        <f>IF(AE37="NE","NE",IF(AE37&gt;9.9,IF(AE37&gt;14.9,"+ +","+"),IF(AE37&lt;10,IF(AE37&lt;5,"- -","-"))))</f>
        <v>NE</v>
      </c>
      <c r="M37" s="56"/>
      <c r="N37" s="56"/>
      <c r="O37" s="132"/>
      <c r="P37" s="57"/>
      <c r="Q37" s="52" t="str">
        <f>IF(SUM(R38:R44)=0,"NE",SUM(S38:S44)/SUM(T38:T44))</f>
        <v>NE</v>
      </c>
      <c r="R37" s="53"/>
      <c r="S37" s="52"/>
      <c r="T37" s="53"/>
      <c r="U37" s="53">
        <f>IF(J37="NE",0,Q37)</f>
        <v>0</v>
      </c>
      <c r="V37" s="53">
        <f>IF(J37="NE",0,I37)</f>
        <v>0</v>
      </c>
      <c r="W37" s="53"/>
      <c r="X37" s="53" t="str">
        <f>IF(SUM(Y38:Y44)=0,"NE",SUM(Z38:Z44)/SUM(AA38:AA44))</f>
        <v>NE</v>
      </c>
      <c r="Y37" s="53"/>
      <c r="Z37" s="53"/>
      <c r="AA37" s="53"/>
      <c r="AB37" s="53">
        <f>IF(K37="NE",0,X37)</f>
        <v>0</v>
      </c>
      <c r="AC37" s="53">
        <f>IF(K37="NE",0,I37)</f>
        <v>0</v>
      </c>
      <c r="AD37" s="53"/>
      <c r="AE37" s="53" t="str">
        <f>IF(SUM(AF38:AF44)=0,"NE",SUM(AG38:AG44)/SUM(AH38:AH44))</f>
        <v>NE</v>
      </c>
      <c r="AF37" s="53"/>
      <c r="AG37" s="53"/>
      <c r="AH37" s="53"/>
      <c r="AI37" s="53">
        <f>IF(L37="NE",0,AE37)</f>
        <v>0</v>
      </c>
      <c r="AJ37" s="53">
        <f>IF(L37="NE",0,I37)</f>
        <v>0</v>
      </c>
      <c r="AK37" s="53"/>
    </row>
    <row r="38" spans="1:37" s="339" customFormat="1" ht="24.95" customHeight="1">
      <c r="A38" s="584" t="s">
        <v>91</v>
      </c>
      <c r="B38" s="769" t="s">
        <v>95</v>
      </c>
      <c r="C38" s="770"/>
      <c r="D38" s="770"/>
      <c r="E38" s="770"/>
      <c r="F38" s="254"/>
      <c r="G38" s="255"/>
      <c r="H38" s="255" t="s">
        <v>63</v>
      </c>
      <c r="I38" s="256">
        <v>3.6</v>
      </c>
      <c r="J38" s="635"/>
      <c r="K38" s="635"/>
      <c r="L38" s="635"/>
      <c r="M38" s="56"/>
      <c r="N38" s="56"/>
      <c r="O38" s="132"/>
      <c r="P38" s="57"/>
      <c r="Q38" s="54" t="str">
        <f>IF(J38="- -",I38*$O$4,IF(J38="-",I38*$P$4,IF(J38="+",I38*$Q$4,IF(J38="+ +",I38*$R$4,"NE"))))</f>
        <v>NE</v>
      </c>
      <c r="R38" s="55">
        <f t="shared" ref="R38:R44" si="36">IF(Q38="NE",0,1)</f>
        <v>0</v>
      </c>
      <c r="S38" s="55">
        <f t="shared" ref="S38:S44" si="37">IF(AND(Q38,R38)=FALSE,R38,Q38)</f>
        <v>0</v>
      </c>
      <c r="T38" s="54">
        <f>I38*R38</f>
        <v>0</v>
      </c>
      <c r="U38" s="54"/>
      <c r="V38" s="54"/>
      <c r="W38" s="54"/>
      <c r="X38" s="54" t="str">
        <f>IF(K38="- -",I38*$O$4,IF(K38="-",I38*$P$4,IF(K38="+",I38*$Q$4,IF(K38="+ +",I38*$R$4,"NE"))))</f>
        <v>NE</v>
      </c>
      <c r="Y38" s="55">
        <f t="shared" ref="Y38:Y44" si="38">IF(X38="NE",0,1)</f>
        <v>0</v>
      </c>
      <c r="Z38" s="55">
        <f t="shared" ref="Z38:Z44" si="39">IF(AND(X38,Y38)=FALSE,Y38,X38)</f>
        <v>0</v>
      </c>
      <c r="AA38" s="54">
        <f>I38*Y38</f>
        <v>0</v>
      </c>
      <c r="AB38" s="54"/>
      <c r="AC38" s="54"/>
      <c r="AD38" s="54"/>
      <c r="AE38" s="54" t="str">
        <f>IF(L38="- -",I38*$O$4,IF(L38="-",I38*$P$4,IF(L38="+",I38*$Q$4,IF(L38="+ +",I38*$R$4,"NE"))))</f>
        <v>NE</v>
      </c>
      <c r="AF38" s="55">
        <f t="shared" ref="AF38:AF44" si="40">IF(AE38="NE",0,1)</f>
        <v>0</v>
      </c>
      <c r="AG38" s="55">
        <f t="shared" ref="AG38:AG44" si="41">IF(AND(AE38,AF38)=FALSE,AF38,AE38)</f>
        <v>0</v>
      </c>
      <c r="AH38" s="54">
        <f>I38*AF38</f>
        <v>0</v>
      </c>
      <c r="AI38" s="54"/>
      <c r="AJ38" s="54"/>
      <c r="AK38" s="54"/>
    </row>
    <row r="39" spans="1:37" s="339" customFormat="1" ht="24.95" customHeight="1">
      <c r="A39" s="257" t="s">
        <v>92</v>
      </c>
      <c r="B39" s="703" t="s">
        <v>96</v>
      </c>
      <c r="C39" s="704"/>
      <c r="D39" s="704"/>
      <c r="E39" s="704"/>
      <c r="F39" s="258"/>
      <c r="G39" s="259"/>
      <c r="H39" s="259" t="s">
        <v>63</v>
      </c>
      <c r="I39" s="260">
        <v>8.4</v>
      </c>
      <c r="J39" s="635"/>
      <c r="K39" s="635"/>
      <c r="L39" s="635"/>
      <c r="M39" s="56"/>
      <c r="N39" s="56"/>
      <c r="O39" s="132"/>
      <c r="P39" s="57"/>
      <c r="Q39" s="54" t="str">
        <f>IF(J39="- -",I39*$O$4,IF(J39="-",I39*$P$4,IF(J39="+",I39*$Q$4,IF(J39="+ +",I39*$R$4,"NE"))))</f>
        <v>NE</v>
      </c>
      <c r="R39" s="55">
        <f t="shared" si="36"/>
        <v>0</v>
      </c>
      <c r="S39" s="55">
        <f t="shared" si="37"/>
        <v>0</v>
      </c>
      <c r="T39" s="54">
        <f>I39*R39</f>
        <v>0</v>
      </c>
      <c r="U39" s="54"/>
      <c r="V39" s="54"/>
      <c r="W39" s="54"/>
      <c r="X39" s="54" t="str">
        <f>IF(K39="- -",I39*$O$4,IF(K39="-",I39*$P$4,IF(K39="+",I39*$Q$4,IF(K39="+ +",I39*$R$4,"NE"))))</f>
        <v>NE</v>
      </c>
      <c r="Y39" s="55">
        <f t="shared" si="38"/>
        <v>0</v>
      </c>
      <c r="Z39" s="55">
        <f t="shared" si="39"/>
        <v>0</v>
      </c>
      <c r="AA39" s="54">
        <f>I39*Y39</f>
        <v>0</v>
      </c>
      <c r="AB39" s="54"/>
      <c r="AC39" s="54"/>
      <c r="AD39" s="54"/>
      <c r="AE39" s="54" t="str">
        <f>IF(L39="- -",I39*$O$4,IF(L39="-",I39*$P$4,IF(L39="+",I39*$Q$4,IF(L39="+ +",I39*$R$4,"NE"))))</f>
        <v>NE</v>
      </c>
      <c r="AF39" s="55">
        <f t="shared" si="40"/>
        <v>0</v>
      </c>
      <c r="AG39" s="55">
        <f t="shared" si="41"/>
        <v>0</v>
      </c>
      <c r="AH39" s="54">
        <f>I39*AF39</f>
        <v>0</v>
      </c>
      <c r="AI39" s="54"/>
      <c r="AJ39" s="54"/>
      <c r="AK39" s="54"/>
    </row>
    <row r="40" spans="1:37" s="339" customFormat="1" ht="24.95" customHeight="1">
      <c r="A40" s="365" t="s">
        <v>93</v>
      </c>
      <c r="B40" s="701" t="s">
        <v>97</v>
      </c>
      <c r="C40" s="702"/>
      <c r="D40" s="702"/>
      <c r="E40" s="702"/>
      <c r="F40" s="261"/>
      <c r="G40" s="255"/>
      <c r="H40" s="255" t="s">
        <v>63</v>
      </c>
      <c r="I40" s="256">
        <v>7.8</v>
      </c>
      <c r="J40" s="635"/>
      <c r="K40" s="635"/>
      <c r="L40" s="635"/>
      <c r="M40" s="56"/>
      <c r="N40" s="56"/>
      <c r="O40" s="132"/>
      <c r="P40" s="57"/>
      <c r="Q40" s="54" t="str">
        <f t="shared" ref="Q40:Q44" si="42">IF(J40="- -",I40*$O$4,IF(J40="-",I40*$P$4,IF(J40="+",I40*$Q$4,IF(J40="+ +",I40*$R$4,"NE"))))</f>
        <v>NE</v>
      </c>
      <c r="R40" s="55">
        <f t="shared" si="36"/>
        <v>0</v>
      </c>
      <c r="S40" s="55">
        <f t="shared" si="37"/>
        <v>0</v>
      </c>
      <c r="T40" s="54">
        <f t="shared" ref="T40:T44" si="43">I40*R40</f>
        <v>0</v>
      </c>
      <c r="U40" s="54"/>
      <c r="V40" s="54"/>
      <c r="W40" s="54"/>
      <c r="X40" s="54" t="str">
        <f t="shared" ref="X40:X44" si="44">IF(K40="- -",I40*$O$4,IF(K40="-",I40*$P$4,IF(K40="+",I40*$Q$4,IF(K40="+ +",I40*$R$4,"NE"))))</f>
        <v>NE</v>
      </c>
      <c r="Y40" s="55">
        <f t="shared" si="38"/>
        <v>0</v>
      </c>
      <c r="Z40" s="55">
        <f t="shared" si="39"/>
        <v>0</v>
      </c>
      <c r="AA40" s="54">
        <f t="shared" ref="AA40:AA44" si="45">I40*Y40</f>
        <v>0</v>
      </c>
      <c r="AB40" s="54"/>
      <c r="AC40" s="54"/>
      <c r="AD40" s="54"/>
      <c r="AE40" s="54" t="str">
        <f t="shared" ref="AE40:AE44" si="46">IF(L40="- -",I40*$O$4,IF(L40="-",I40*$P$4,IF(L40="+",I40*$Q$4,IF(L40="+ +",I40*$R$4,"NE"))))</f>
        <v>NE</v>
      </c>
      <c r="AF40" s="55">
        <f t="shared" si="40"/>
        <v>0</v>
      </c>
      <c r="AG40" s="55">
        <f t="shared" si="41"/>
        <v>0</v>
      </c>
      <c r="AH40" s="54">
        <f t="shared" ref="AH40:AH44" si="47">I40*AF40</f>
        <v>0</v>
      </c>
      <c r="AI40" s="54"/>
      <c r="AJ40" s="54"/>
      <c r="AK40" s="54"/>
    </row>
    <row r="41" spans="1:37" s="339" customFormat="1" ht="24.95" customHeight="1">
      <c r="A41" s="262" t="s">
        <v>94</v>
      </c>
      <c r="B41" s="703" t="s">
        <v>98</v>
      </c>
      <c r="C41" s="704"/>
      <c r="D41" s="704"/>
      <c r="E41" s="704"/>
      <c r="F41" s="258"/>
      <c r="G41" s="259"/>
      <c r="H41" s="259" t="s">
        <v>63</v>
      </c>
      <c r="I41" s="260">
        <v>8.4</v>
      </c>
      <c r="J41" s="635"/>
      <c r="K41" s="635"/>
      <c r="L41" s="635"/>
      <c r="M41" s="56"/>
      <c r="N41" s="56"/>
      <c r="O41" s="132"/>
      <c r="P41" s="57"/>
      <c r="Q41" s="54" t="str">
        <f t="shared" si="42"/>
        <v>NE</v>
      </c>
      <c r="R41" s="55">
        <f t="shared" si="36"/>
        <v>0</v>
      </c>
      <c r="S41" s="55">
        <f t="shared" si="37"/>
        <v>0</v>
      </c>
      <c r="T41" s="54">
        <f t="shared" si="43"/>
        <v>0</v>
      </c>
      <c r="U41" s="54"/>
      <c r="V41" s="54"/>
      <c r="W41" s="54"/>
      <c r="X41" s="54" t="str">
        <f t="shared" si="44"/>
        <v>NE</v>
      </c>
      <c r="Y41" s="55">
        <f t="shared" si="38"/>
        <v>0</v>
      </c>
      <c r="Z41" s="55">
        <f t="shared" si="39"/>
        <v>0</v>
      </c>
      <c r="AA41" s="54">
        <f t="shared" si="45"/>
        <v>0</v>
      </c>
      <c r="AB41" s="54"/>
      <c r="AC41" s="54"/>
      <c r="AD41" s="54"/>
      <c r="AE41" s="54" t="str">
        <f t="shared" si="46"/>
        <v>NE</v>
      </c>
      <c r="AF41" s="55">
        <f t="shared" si="40"/>
        <v>0</v>
      </c>
      <c r="AG41" s="55">
        <f t="shared" si="41"/>
        <v>0</v>
      </c>
      <c r="AH41" s="54">
        <f t="shared" si="47"/>
        <v>0</v>
      </c>
      <c r="AI41" s="54"/>
      <c r="AJ41" s="54"/>
      <c r="AK41" s="54"/>
    </row>
    <row r="42" spans="1:37" s="339" customFormat="1" ht="24.95" customHeight="1">
      <c r="A42" s="584" t="s">
        <v>100</v>
      </c>
      <c r="B42" s="701" t="s">
        <v>99</v>
      </c>
      <c r="C42" s="702"/>
      <c r="D42" s="702"/>
      <c r="E42" s="702"/>
      <c r="F42" s="261"/>
      <c r="G42" s="255"/>
      <c r="H42" s="255" t="s">
        <v>63</v>
      </c>
      <c r="I42" s="256">
        <v>9.6</v>
      </c>
      <c r="J42" s="635"/>
      <c r="K42" s="635"/>
      <c r="L42" s="635"/>
      <c r="M42" s="56"/>
      <c r="N42" s="56"/>
      <c r="O42" s="132"/>
      <c r="P42" s="57"/>
      <c r="Q42" s="54" t="str">
        <f t="shared" si="42"/>
        <v>NE</v>
      </c>
      <c r="R42" s="55">
        <f t="shared" si="36"/>
        <v>0</v>
      </c>
      <c r="S42" s="55">
        <f t="shared" si="37"/>
        <v>0</v>
      </c>
      <c r="T42" s="54">
        <f t="shared" si="43"/>
        <v>0</v>
      </c>
      <c r="U42" s="54"/>
      <c r="V42" s="54"/>
      <c r="W42" s="54"/>
      <c r="X42" s="54" t="str">
        <f t="shared" si="44"/>
        <v>NE</v>
      </c>
      <c r="Y42" s="55">
        <f t="shared" si="38"/>
        <v>0</v>
      </c>
      <c r="Z42" s="55">
        <f t="shared" si="39"/>
        <v>0</v>
      </c>
      <c r="AA42" s="54">
        <f t="shared" si="45"/>
        <v>0</v>
      </c>
      <c r="AB42" s="54"/>
      <c r="AC42" s="54"/>
      <c r="AD42" s="54"/>
      <c r="AE42" s="54" t="str">
        <f t="shared" si="46"/>
        <v>NE</v>
      </c>
      <c r="AF42" s="55">
        <f t="shared" si="40"/>
        <v>0</v>
      </c>
      <c r="AG42" s="55">
        <f t="shared" si="41"/>
        <v>0</v>
      </c>
      <c r="AH42" s="54">
        <f t="shared" si="47"/>
        <v>0</v>
      </c>
      <c r="AI42" s="54"/>
      <c r="AJ42" s="54"/>
      <c r="AK42" s="54"/>
    </row>
    <row r="43" spans="1:37" s="339" customFormat="1" ht="24.95" customHeight="1">
      <c r="A43" s="257" t="s">
        <v>101</v>
      </c>
      <c r="B43" s="703" t="s">
        <v>89</v>
      </c>
      <c r="C43" s="704"/>
      <c r="D43" s="704"/>
      <c r="E43" s="704"/>
      <c r="F43" s="258"/>
      <c r="G43" s="259"/>
      <c r="H43" s="259" t="s">
        <v>63</v>
      </c>
      <c r="I43" s="260">
        <v>9</v>
      </c>
      <c r="J43" s="635"/>
      <c r="K43" s="635"/>
      <c r="L43" s="635"/>
      <c r="M43" s="56"/>
      <c r="N43" s="56"/>
      <c r="O43" s="132"/>
      <c r="P43" s="57"/>
      <c r="Q43" s="54" t="str">
        <f t="shared" si="42"/>
        <v>NE</v>
      </c>
      <c r="R43" s="55">
        <f t="shared" si="36"/>
        <v>0</v>
      </c>
      <c r="S43" s="55">
        <f t="shared" si="37"/>
        <v>0</v>
      </c>
      <c r="T43" s="54">
        <f t="shared" si="43"/>
        <v>0</v>
      </c>
      <c r="U43" s="54"/>
      <c r="V43" s="54"/>
      <c r="W43" s="54"/>
      <c r="X43" s="54" t="str">
        <f t="shared" si="44"/>
        <v>NE</v>
      </c>
      <c r="Y43" s="55">
        <f t="shared" si="38"/>
        <v>0</v>
      </c>
      <c r="Z43" s="55">
        <f t="shared" si="39"/>
        <v>0</v>
      </c>
      <c r="AA43" s="54">
        <f t="shared" si="45"/>
        <v>0</v>
      </c>
      <c r="AB43" s="54"/>
      <c r="AC43" s="54"/>
      <c r="AD43" s="54"/>
      <c r="AE43" s="54" t="str">
        <f t="shared" si="46"/>
        <v>NE</v>
      </c>
      <c r="AF43" s="55">
        <f t="shared" si="40"/>
        <v>0</v>
      </c>
      <c r="AG43" s="55">
        <f t="shared" si="41"/>
        <v>0</v>
      </c>
      <c r="AH43" s="54">
        <f t="shared" si="47"/>
        <v>0</v>
      </c>
      <c r="AI43" s="54"/>
      <c r="AJ43" s="54"/>
      <c r="AK43" s="54"/>
    </row>
    <row r="44" spans="1:37" s="339" customFormat="1" ht="24.95" customHeight="1">
      <c r="A44" s="365" t="s">
        <v>20</v>
      </c>
      <c r="B44" s="701" t="s">
        <v>104</v>
      </c>
      <c r="C44" s="702"/>
      <c r="D44" s="702"/>
      <c r="E44" s="702"/>
      <c r="F44" s="261"/>
      <c r="G44" s="255"/>
      <c r="H44" s="255" t="s">
        <v>63</v>
      </c>
      <c r="I44" s="256">
        <v>9</v>
      </c>
      <c r="J44" s="635"/>
      <c r="K44" s="635"/>
      <c r="L44" s="635"/>
      <c r="M44" s="56"/>
      <c r="N44" s="56"/>
      <c r="O44" s="132"/>
      <c r="P44" s="57"/>
      <c r="Q44" s="54" t="str">
        <f t="shared" si="42"/>
        <v>NE</v>
      </c>
      <c r="R44" s="55">
        <f t="shared" si="36"/>
        <v>0</v>
      </c>
      <c r="S44" s="55">
        <f t="shared" si="37"/>
        <v>0</v>
      </c>
      <c r="T44" s="54">
        <f t="shared" si="43"/>
        <v>0</v>
      </c>
      <c r="U44" s="54"/>
      <c r="V44" s="54"/>
      <c r="W44" s="54"/>
      <c r="X44" s="54" t="str">
        <f t="shared" si="44"/>
        <v>NE</v>
      </c>
      <c r="Y44" s="55">
        <f t="shared" si="38"/>
        <v>0</v>
      </c>
      <c r="Z44" s="55">
        <f t="shared" si="39"/>
        <v>0</v>
      </c>
      <c r="AA44" s="54">
        <f t="shared" si="45"/>
        <v>0</v>
      </c>
      <c r="AB44" s="54"/>
      <c r="AC44" s="54"/>
      <c r="AD44" s="54"/>
      <c r="AE44" s="54" t="str">
        <f t="shared" si="46"/>
        <v>NE</v>
      </c>
      <c r="AF44" s="55">
        <f t="shared" si="40"/>
        <v>0</v>
      </c>
      <c r="AG44" s="55">
        <f t="shared" si="41"/>
        <v>0</v>
      </c>
      <c r="AH44" s="54">
        <f t="shared" si="47"/>
        <v>0</v>
      </c>
      <c r="AI44" s="54"/>
      <c r="AJ44" s="54"/>
      <c r="AK44" s="54"/>
    </row>
    <row r="45" spans="1:37" ht="15" customHeight="1">
      <c r="A45" s="768" t="s">
        <v>64</v>
      </c>
      <c r="B45" s="768"/>
      <c r="C45" s="768"/>
      <c r="D45" s="768"/>
      <c r="E45" s="768"/>
      <c r="F45" s="768"/>
      <c r="G45" s="768"/>
      <c r="H45" s="768"/>
      <c r="I45" s="768"/>
      <c r="J45" s="88"/>
      <c r="K45" s="88"/>
      <c r="L45" s="88"/>
      <c r="M45" s="58"/>
      <c r="N45" s="58"/>
      <c r="O45" s="51"/>
      <c r="Q45" s="57"/>
      <c r="R45" s="59"/>
      <c r="S45" s="59"/>
      <c r="T45" s="57"/>
      <c r="U45" s="57"/>
      <c r="V45" s="57"/>
      <c r="W45" s="57"/>
      <c r="X45" s="57"/>
      <c r="Y45" s="59"/>
      <c r="Z45" s="59"/>
      <c r="AA45" s="57"/>
      <c r="AB45" s="57"/>
      <c r="AC45" s="57"/>
      <c r="AD45" s="57"/>
      <c r="AE45" s="57"/>
      <c r="AF45" s="59"/>
      <c r="AG45" s="59"/>
      <c r="AH45" s="57"/>
      <c r="AI45" s="57"/>
      <c r="AJ45" s="57"/>
      <c r="AK45" s="57"/>
    </row>
    <row r="46" spans="1:37" ht="13.5" customHeight="1">
      <c r="A46" s="730"/>
      <c r="B46" s="730"/>
      <c r="C46" s="730"/>
      <c r="D46" s="730"/>
      <c r="E46" s="730"/>
      <c r="F46" s="730"/>
      <c r="G46" s="730"/>
      <c r="H46" s="730"/>
      <c r="I46" s="730"/>
      <c r="J46" s="717" t="s">
        <v>65</v>
      </c>
      <c r="K46" s="718"/>
      <c r="L46" s="719"/>
      <c r="M46" s="120"/>
      <c r="N46" s="60"/>
      <c r="O46" s="7"/>
    </row>
    <row r="47" spans="1:37" ht="13.5" customHeight="1">
      <c r="A47" s="732" t="s">
        <v>53</v>
      </c>
      <c r="B47" s="733"/>
      <c r="C47" s="734"/>
      <c r="D47" s="89" t="s">
        <v>54</v>
      </c>
      <c r="E47" s="732" t="s">
        <v>55</v>
      </c>
      <c r="F47" s="733"/>
      <c r="G47" s="733"/>
      <c r="H47" s="733"/>
      <c r="I47" s="734"/>
      <c r="J47" s="717" t="s">
        <v>66</v>
      </c>
      <c r="K47" s="718"/>
      <c r="L47" s="719"/>
      <c r="M47" s="61"/>
      <c r="N47" s="6"/>
      <c r="O47" s="62"/>
    </row>
    <row r="48" spans="1:37" ht="14.25" customHeight="1">
      <c r="A48" s="723" t="str">
        <f>IF(Q49="NE","NE",IF(Q49&gt;9.9,IF(Q49&gt;14.9,"+ +","+"),IF(Q49&lt;10,IF(Q49&lt;5,"- -","-"))))</f>
        <v>NE</v>
      </c>
      <c r="B48" s="724"/>
      <c r="C48" s="725"/>
      <c r="D48" s="709" t="str">
        <f>IF(X49="NE","NE",IF(X49&gt;9.9,IF(X49&gt;14.9,"+ +","+"),IF(X49&lt;10,IF(X49&lt;5,"- -","-"))))</f>
        <v>NE</v>
      </c>
      <c r="E48" s="711" t="str">
        <f>IF(AE49="NE","NE",IF(AE49&gt;9.9,IF(AE49&gt;14.9,"+ +","+"),IF(AE49&lt;10,IF(AE49&lt;5,"- -","-"))))</f>
        <v>NE</v>
      </c>
      <c r="F48" s="712"/>
      <c r="G48" s="712"/>
      <c r="H48" s="712"/>
      <c r="I48" s="713"/>
      <c r="J48" s="717" t="s">
        <v>67</v>
      </c>
      <c r="K48" s="718"/>
      <c r="L48" s="719"/>
      <c r="M48" s="61"/>
      <c r="N48" s="6"/>
      <c r="O48" s="62"/>
    </row>
    <row r="49" spans="1:37" ht="15" customHeight="1">
      <c r="A49" s="723"/>
      <c r="B49" s="724"/>
      <c r="C49" s="725"/>
      <c r="D49" s="709"/>
      <c r="E49" s="711"/>
      <c r="F49" s="712"/>
      <c r="G49" s="712"/>
      <c r="H49" s="712"/>
      <c r="I49" s="713"/>
      <c r="J49" s="717" t="s">
        <v>68</v>
      </c>
      <c r="K49" s="718"/>
      <c r="L49" s="719"/>
      <c r="M49" s="120"/>
      <c r="N49" s="60"/>
      <c r="O49" s="7"/>
      <c r="Q49" s="63" t="str">
        <f>IF(SUM(U9:U44)=0,"NE",(U9*V9+U16*V16+U27*V27+U37*V37)/SUM(V9:V44))</f>
        <v>NE</v>
      </c>
      <c r="X49" s="63" t="str">
        <f>IF(SUM(AB9:AB44)=0,"NE",(AB9*AC9+AB16*AC16+AB27*AC27+AB37*AC37)/SUM(AC9:AC44))</f>
        <v>NE</v>
      </c>
      <c r="AE49" s="63" t="str">
        <f>IF(SUM(AI9:AI44)=0,"NE",(AI9*AJ9+AI16*AJ16+AI27*AJ27+AI37*AJ37)/SUM(AJ9:AJ44))</f>
        <v>NE</v>
      </c>
    </row>
    <row r="50" spans="1:37" ht="14.25" customHeight="1">
      <c r="A50" s="726"/>
      <c r="B50" s="727"/>
      <c r="C50" s="728"/>
      <c r="D50" s="710"/>
      <c r="E50" s="714"/>
      <c r="F50" s="715"/>
      <c r="G50" s="715"/>
      <c r="H50" s="715"/>
      <c r="I50" s="716"/>
      <c r="J50" s="720" t="s">
        <v>69</v>
      </c>
      <c r="K50" s="721"/>
      <c r="L50" s="722"/>
      <c r="M50" s="120"/>
      <c r="N50" s="60"/>
      <c r="O50" s="7"/>
    </row>
    <row r="51" spans="1:37" ht="36.75" customHeight="1">
      <c r="A51" s="705"/>
      <c r="B51" s="705"/>
      <c r="C51" s="705"/>
      <c r="D51" s="705"/>
      <c r="E51" s="705"/>
      <c r="F51" s="705"/>
      <c r="G51" s="705"/>
      <c r="H51" s="705"/>
      <c r="I51" s="705"/>
      <c r="J51" s="705"/>
      <c r="K51" s="705"/>
      <c r="L51" s="705"/>
      <c r="M51" s="64"/>
      <c r="N51" s="64"/>
      <c r="O51" s="62"/>
    </row>
    <row r="52" spans="1:37" ht="15" customHeight="1">
      <c r="A52" s="65"/>
      <c r="B52" s="65"/>
      <c r="C52" s="66"/>
      <c r="D52" s="706"/>
      <c r="E52" s="590"/>
      <c r="F52" s="590"/>
      <c r="G52" s="68"/>
      <c r="H52" s="68"/>
      <c r="I52" s="68"/>
      <c r="J52" s="707"/>
      <c r="K52" s="707"/>
      <c r="L52" s="707"/>
      <c r="M52" s="69"/>
      <c r="N52" s="70"/>
      <c r="O52" s="70"/>
    </row>
    <row r="53" spans="1:37" ht="12.75" customHeight="1">
      <c r="A53" s="71"/>
      <c r="B53" s="71"/>
      <c r="C53" s="71"/>
      <c r="D53" s="706"/>
      <c r="E53" s="590"/>
      <c r="F53" s="590"/>
      <c r="G53" s="68"/>
      <c r="H53" s="68"/>
      <c r="I53" s="68"/>
      <c r="J53" s="72"/>
      <c r="K53" s="72"/>
      <c r="L53" s="72"/>
      <c r="M53" s="69"/>
      <c r="N53" s="70"/>
      <c r="O53" s="70"/>
    </row>
    <row r="54" spans="1:37" ht="15" customHeight="1">
      <c r="A54" s="73"/>
      <c r="B54" s="73"/>
      <c r="C54" s="73"/>
      <c r="D54" s="74"/>
      <c r="E54" s="74"/>
      <c r="F54" s="74"/>
      <c r="G54" s="75"/>
      <c r="H54" s="75"/>
      <c r="I54" s="75"/>
      <c r="J54" s="76"/>
      <c r="K54" s="76"/>
      <c r="L54" s="76"/>
      <c r="M54" s="69"/>
      <c r="N54" s="70"/>
      <c r="O54" s="70"/>
    </row>
    <row r="55" spans="1:37" ht="16.5" customHeight="1">
      <c r="A55" s="77"/>
      <c r="B55" s="77"/>
      <c r="C55" s="77"/>
      <c r="D55" s="78"/>
      <c r="E55" s="78"/>
      <c r="F55" s="78"/>
      <c r="G55" s="76"/>
      <c r="H55" s="76"/>
      <c r="I55" s="76"/>
      <c r="J55" s="708"/>
      <c r="K55" s="708"/>
      <c r="L55" s="708"/>
      <c r="M55" s="69"/>
      <c r="N55" s="70"/>
      <c r="O55" s="70"/>
    </row>
    <row r="56" spans="1:37" ht="15" customHeight="1">
      <c r="A56" s="77"/>
      <c r="B56" s="77"/>
      <c r="C56" s="77"/>
      <c r="D56" s="78"/>
      <c r="E56" s="78"/>
      <c r="F56" s="78"/>
      <c r="G56" s="78"/>
      <c r="H56" s="78"/>
      <c r="I56" s="78"/>
      <c r="J56" s="78"/>
      <c r="K56" s="78"/>
      <c r="L56" s="78"/>
      <c r="M56" s="79"/>
      <c r="N56" s="79"/>
      <c r="O56" s="80"/>
    </row>
    <row r="57" spans="1:37">
      <c r="A57" s="81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3"/>
      <c r="N57" s="83"/>
      <c r="O57" s="84"/>
    </row>
    <row r="60" spans="1:37" ht="26.25">
      <c r="D60" s="85"/>
      <c r="E60" s="85"/>
    </row>
    <row r="61" spans="1:37" ht="26.25">
      <c r="D61" s="85"/>
      <c r="E61" s="85"/>
      <c r="L61" s="120"/>
      <c r="M61" s="120"/>
      <c r="N61" s="60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</row>
    <row r="62" spans="1:37" ht="26.25">
      <c r="D62" s="85"/>
      <c r="L62" s="120"/>
      <c r="M62" s="120"/>
      <c r="N62" s="60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</row>
    <row r="63" spans="1:37">
      <c r="L63" s="120"/>
      <c r="M63" s="120"/>
      <c r="N63" s="60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</row>
    <row r="64" spans="1:37">
      <c r="L64" s="120"/>
      <c r="M64" s="120"/>
      <c r="N64" s="60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</row>
    <row r="65" spans="12:37">
      <c r="L65" s="120"/>
      <c r="M65" s="120"/>
      <c r="N65" s="60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</row>
    <row r="66" spans="12:37">
      <c r="L66" s="120"/>
      <c r="M66" s="120"/>
      <c r="N66" s="60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</row>
    <row r="67" spans="12:37">
      <c r="L67" s="120"/>
      <c r="M67" s="120"/>
      <c r="N67" s="60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</row>
    <row r="68" spans="12:37">
      <c r="L68" s="120"/>
      <c r="M68" s="120"/>
      <c r="N68" s="60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</row>
    <row r="69" spans="12:37">
      <c r="L69" s="120"/>
      <c r="M69" s="120"/>
      <c r="N69" s="60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</row>
    <row r="70" spans="12:37">
      <c r="L70" s="120"/>
      <c r="M70" s="120"/>
      <c r="N70" s="60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</row>
    <row r="71" spans="12:37">
      <c r="L71" s="120"/>
      <c r="M71" s="120"/>
      <c r="N71" s="60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</row>
  </sheetData>
  <sheetProtection selectLockedCells="1"/>
  <mergeCells count="86">
    <mergeCell ref="A1:J4"/>
    <mergeCell ref="K1:L4"/>
    <mergeCell ref="O2:R2"/>
    <mergeCell ref="A5:C6"/>
    <mergeCell ref="D5:I6"/>
    <mergeCell ref="J5:L5"/>
    <mergeCell ref="J6:L6"/>
    <mergeCell ref="Q6:AJ6"/>
    <mergeCell ref="A9:F9"/>
    <mergeCell ref="G9:H9"/>
    <mergeCell ref="Z7:Z8"/>
    <mergeCell ref="AA7:AA8"/>
    <mergeCell ref="AB7:AB8"/>
    <mergeCell ref="S7:S8"/>
    <mergeCell ref="T7:T8"/>
    <mergeCell ref="U7:U8"/>
    <mergeCell ref="V7:V8"/>
    <mergeCell ref="X7:X8"/>
    <mergeCell ref="Y7:Y8"/>
    <mergeCell ref="A7:I7"/>
    <mergeCell ref="J7:J8"/>
    <mergeCell ref="K7:K8"/>
    <mergeCell ref="L7:L8"/>
    <mergeCell ref="Q7:Q8"/>
    <mergeCell ref="AG7:AG8"/>
    <mergeCell ref="AH7:AH8"/>
    <mergeCell ref="AI7:AI8"/>
    <mergeCell ref="AJ7:AJ8"/>
    <mergeCell ref="A8:I8"/>
    <mergeCell ref="AC7:AC8"/>
    <mergeCell ref="AE7:AE8"/>
    <mergeCell ref="AF7:AF8"/>
    <mergeCell ref="R7:R8"/>
    <mergeCell ref="B20:E20"/>
    <mergeCell ref="B10:E10"/>
    <mergeCell ref="B11:E11"/>
    <mergeCell ref="B12:E12"/>
    <mergeCell ref="B13:E13"/>
    <mergeCell ref="B14:E14"/>
    <mergeCell ref="B15:E15"/>
    <mergeCell ref="A16:F16"/>
    <mergeCell ref="G16:H16"/>
    <mergeCell ref="B17:E17"/>
    <mergeCell ref="B18:E18"/>
    <mergeCell ref="B19:E19"/>
    <mergeCell ref="B31:E31"/>
    <mergeCell ref="B21:E21"/>
    <mergeCell ref="B22:E22"/>
    <mergeCell ref="B23:E23"/>
    <mergeCell ref="B24:E24"/>
    <mergeCell ref="B25:E25"/>
    <mergeCell ref="B26:E26"/>
    <mergeCell ref="A27:F27"/>
    <mergeCell ref="G27:H27"/>
    <mergeCell ref="B28:E28"/>
    <mergeCell ref="B29:E29"/>
    <mergeCell ref="B30:E30"/>
    <mergeCell ref="B42:E42"/>
    <mergeCell ref="B32:E32"/>
    <mergeCell ref="B33:E33"/>
    <mergeCell ref="B34:E34"/>
    <mergeCell ref="B35:E35"/>
    <mergeCell ref="B36:E36"/>
    <mergeCell ref="A37:F37"/>
    <mergeCell ref="G37:H37"/>
    <mergeCell ref="B38:E38"/>
    <mergeCell ref="B39:E39"/>
    <mergeCell ref="B40:E40"/>
    <mergeCell ref="B41:E41"/>
    <mergeCell ref="B43:E43"/>
    <mergeCell ref="B44:E44"/>
    <mergeCell ref="A45:I46"/>
    <mergeCell ref="J46:L46"/>
    <mergeCell ref="A47:C47"/>
    <mergeCell ref="E47:I47"/>
    <mergeCell ref="J47:L47"/>
    <mergeCell ref="A51:L51"/>
    <mergeCell ref="D52:D53"/>
    <mergeCell ref="J52:L52"/>
    <mergeCell ref="J55:L55"/>
    <mergeCell ref="A48:C50"/>
    <mergeCell ref="D48:D50"/>
    <mergeCell ref="E48:I50"/>
    <mergeCell ref="J48:L48"/>
    <mergeCell ref="J49:L49"/>
    <mergeCell ref="J50:L50"/>
  </mergeCells>
  <conditionalFormatting sqref="A48 D48:E48 J9:L44">
    <cfRule type="expression" dxfId="7" priority="8">
      <formula>A9="- -"</formula>
    </cfRule>
  </conditionalFormatting>
  <conditionalFormatting sqref="A48 D48:E48 J9:L44">
    <cfRule type="expression" dxfId="6" priority="7">
      <formula>A9="+ +"</formula>
    </cfRule>
  </conditionalFormatting>
  <conditionalFormatting sqref="A48 D48:E48 J9:L44">
    <cfRule type="expression" dxfId="5" priority="6">
      <formula>A9="+"</formula>
    </cfRule>
  </conditionalFormatting>
  <conditionalFormatting sqref="A48 D48:E48 J9:L44">
    <cfRule type="expression" dxfId="4" priority="5">
      <formula>A9="-"</formula>
    </cfRule>
  </conditionalFormatting>
  <conditionalFormatting sqref="J10:L15 J17:L26 J28:L36 J38:L44">
    <cfRule type="expression" dxfId="3" priority="1">
      <formula>J10="+ +"</formula>
    </cfRule>
    <cfRule type="expression" dxfId="2" priority="2">
      <formula>J10="+"</formula>
    </cfRule>
    <cfRule type="expression" dxfId="1" priority="3">
      <formula>J10="-"</formula>
    </cfRule>
    <cfRule type="expression" dxfId="0" priority="4">
      <formula>J10="- -"</formula>
    </cfRule>
  </conditionalFormatting>
  <dataValidations count="2">
    <dataValidation type="list" allowBlank="1" showInputMessage="1" showErrorMessage="1" errorTitle="Erreur de saisie" error="Cette information n'est pas un niveau de maîtrise conforme. Veuillez le choisir dans la liste proposée." promptTitle="Niveau de maîtrise" prompt="Veuillez indiquer le niveau de maîtrise de la compétence à partir de la liste de choix proposée. " sqref="J10:L15 J17:L26 J28:L36 J38:L44">
      <formula1>"- -,-,+,+ +,NE"</formula1>
    </dataValidation>
    <dataValidation type="list" allowBlank="1" showInputMessage="1" showErrorMessage="1" errorTitle="Erreur de saisie" error="Un seul niveau de maîtrise ne peut être entré." sqref="J45:L45">
      <formula1>"- -,-,+,+ +,NE"</formula1>
    </dataValidation>
  </dataValidations>
  <printOptions horizontalCentered="1" verticalCentered="1"/>
  <pageMargins left="0" right="0" top="0.23622047244094491" bottom="0" header="0" footer="0"/>
  <pageSetup paperSize="9" scale="62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Progression compétences BCP CAP</vt:lpstr>
      <vt:lpstr>Bilan S-F CAP 2MV</vt:lpstr>
      <vt:lpstr>Bilan S-F CAP 1MV</vt:lpstr>
      <vt:lpstr>Bilan S-F Bac Pro 1MV</vt:lpstr>
      <vt:lpstr>Bilan S-F Bac Pro TMV</vt:lpstr>
      <vt:lpstr>'Bilan S-F Bac Pro 1MV'!Zone_d_impression</vt:lpstr>
      <vt:lpstr>'Bilan S-F Bac Pro TMV'!Zone_d_impression</vt:lpstr>
      <vt:lpstr>'Bilan S-F CAP 1MV'!Zone_d_impression</vt:lpstr>
      <vt:lpstr>'Bilan S-F CAP 2MV'!Zone_d_impression</vt:lpstr>
      <vt:lpstr>'Progression compétences BCP CAP'!Zone_d_impression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LAUDOU HERVE</dc:creator>
  <cp:lastModifiedBy>LAUDOU HERVE</cp:lastModifiedBy>
  <cp:lastPrinted>2015-01-30T19:13:26Z</cp:lastPrinted>
  <dcterms:created xsi:type="dcterms:W3CDTF">2012-04-09T11:04:16Z</dcterms:created>
  <dcterms:modified xsi:type="dcterms:W3CDTF">2015-02-01T23:34:16Z</dcterms:modified>
</cp:coreProperties>
</file>