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showPivotChartFilter="1" defaultThemeVersion="124226"/>
  <bookViews>
    <workbookView xWindow="240" yWindow="120" windowWidth="20120" windowHeight="8000" tabRatio="877"/>
  </bookViews>
  <sheets>
    <sheet name="Prenom_Nom" sheetId="21" r:id="rId1"/>
    <sheet name="Graphiques" sheetId="35" state="hidden" r:id="rId2"/>
    <sheet name="Résultats-Evaluation" sheetId="36" r:id="rId3"/>
  </sheets>
  <calcPr calcId="125725" concurrentCalc="0"/>
</workbook>
</file>

<file path=xl/calcChain.xml><?xml version="1.0" encoding="utf-8"?>
<calcChain xmlns="http://schemas.openxmlformats.org/spreadsheetml/2006/main">
  <c r="G21" i="21"/>
  <c r="B7" i="36"/>
  <c r="B6"/>
  <c r="G15" i="21"/>
  <c r="G14"/>
  <c r="H16"/>
  <c r="G9"/>
  <c r="H11"/>
  <c r="G17"/>
  <c r="G18"/>
  <c r="G19"/>
  <c r="H20"/>
  <c r="B5" i="36"/>
  <c r="B4"/>
  <c r="G8" i="21"/>
  <c r="D4" i="36"/>
  <c r="E4"/>
  <c r="D5"/>
  <c r="E5"/>
  <c r="G10" i="21"/>
  <c r="D6" i="36"/>
  <c r="E6"/>
  <c r="D7"/>
  <c r="E7"/>
  <c r="G12" i="21"/>
  <c r="D8" i="36"/>
  <c r="E8"/>
  <c r="G13" i="21"/>
  <c r="D9" i="36"/>
  <c r="E9"/>
  <c r="D10"/>
  <c r="E10"/>
  <c r="D11"/>
  <c r="E11"/>
  <c r="D12"/>
  <c r="E12"/>
  <c r="D13"/>
  <c r="E13"/>
  <c r="D14"/>
  <c r="E14"/>
  <c r="C5"/>
  <c r="C6"/>
  <c r="C7"/>
  <c r="C4"/>
  <c r="E1"/>
  <c r="D2"/>
  <c r="D1"/>
  <c r="C2"/>
  <c r="D27" i="21"/>
  <c r="B27"/>
  <c r="C27"/>
  <c r="D26"/>
  <c r="C26"/>
  <c r="B26"/>
  <c r="C9" i="35"/>
  <c r="C10"/>
  <c r="C11"/>
  <c r="D9"/>
  <c r="D21"/>
  <c r="C5"/>
  <c r="C6"/>
  <c r="C7"/>
  <c r="C8"/>
  <c r="D5"/>
  <c r="C21"/>
  <c r="C2"/>
  <c r="C3"/>
  <c r="C4"/>
  <c r="D2"/>
  <c r="B21"/>
  <c r="D20"/>
  <c r="D22"/>
  <c r="B19"/>
  <c r="D23"/>
  <c r="C20"/>
  <c r="C22"/>
  <c r="C23"/>
  <c r="B20"/>
  <c r="B22"/>
  <c r="B23"/>
  <c r="D19"/>
  <c r="C19"/>
  <c r="D18"/>
  <c r="C18"/>
  <c r="B18"/>
  <c r="C17"/>
  <c r="D17"/>
  <c r="B17"/>
  <c r="B15"/>
  <c r="B14"/>
  <c r="B13"/>
</calcChain>
</file>

<file path=xl/sharedStrings.xml><?xml version="1.0" encoding="utf-8"?>
<sst xmlns="http://schemas.openxmlformats.org/spreadsheetml/2006/main" count="81" uniqueCount="60">
  <si>
    <t>x</t>
  </si>
  <si>
    <t>C05.1</t>
  </si>
  <si>
    <t>CO5.1</t>
  </si>
  <si>
    <t>C05.2</t>
  </si>
  <si>
    <t>C05.3</t>
  </si>
  <si>
    <t>I1.2</t>
  </si>
  <si>
    <t>I1.3</t>
  </si>
  <si>
    <t>I2.1</t>
  </si>
  <si>
    <t>I2.2</t>
  </si>
  <si>
    <t>I2.3</t>
  </si>
  <si>
    <t>CO5.3</t>
  </si>
  <si>
    <t>I3.1</t>
  </si>
  <si>
    <t>I3.4</t>
  </si>
  <si>
    <t>I3.5</t>
  </si>
  <si>
    <t>CO</t>
  </si>
  <si>
    <t>Item</t>
  </si>
  <si>
    <t>%</t>
  </si>
  <si>
    <t>I.1</t>
  </si>
  <si>
    <t>Moyenne CO</t>
  </si>
  <si>
    <t>CO5.2</t>
  </si>
  <si>
    <t>CRITERES d'appréciation</t>
  </si>
  <si>
    <t>Moyenne %</t>
  </si>
  <si>
    <t>Niveau  d'atteinte</t>
  </si>
  <si>
    <t>Fiche d'auto- évaluation</t>
  </si>
  <si>
    <t>Inf 40</t>
  </si>
  <si>
    <t>Sup 70</t>
  </si>
  <si>
    <t>sup 40</t>
  </si>
  <si>
    <t>sup 40 et inf70</t>
  </si>
  <si>
    <t>Inf 70</t>
  </si>
  <si>
    <t>ET</t>
  </si>
  <si>
    <t>Conversion_valeur</t>
  </si>
  <si>
    <t>I2.4</t>
  </si>
  <si>
    <r>
      <rPr>
        <b/>
        <sz val="10"/>
        <color theme="1"/>
        <rFont val="Calibri"/>
        <family val="2"/>
        <scheme val="minor"/>
      </rPr>
      <t>Identifier</t>
    </r>
    <r>
      <rPr>
        <sz val="10"/>
        <color theme="1"/>
        <rFont val="Calibri"/>
        <family val="2"/>
        <scheme val="minor"/>
      </rPr>
      <t xml:space="preserve"> les opérations mathèmatiques qui interviennent dans le modèle (somme, racine carré multiplication…)</t>
    </r>
  </si>
  <si>
    <r>
      <rPr>
        <b/>
        <sz val="10"/>
        <color theme="1"/>
        <rFont val="Calibri"/>
        <family val="2"/>
        <scheme val="minor"/>
      </rPr>
      <t>Justifier</t>
    </r>
    <r>
      <rPr>
        <sz val="10"/>
        <color theme="1"/>
        <rFont val="Calibri"/>
        <family val="2"/>
        <scheme val="minor"/>
      </rPr>
      <t xml:space="preserve"> la présence de ces opérations et leurs positionnements dans le modèle.</t>
    </r>
  </si>
  <si>
    <r>
      <rPr>
        <b/>
        <sz val="10"/>
        <color theme="1"/>
        <rFont val="Calibri"/>
        <family val="2"/>
        <scheme val="minor"/>
      </rPr>
      <t>Vous arrivez à lire</t>
    </r>
    <r>
      <rPr>
        <sz val="10"/>
        <color theme="1"/>
        <rFont val="Calibri"/>
        <family val="2"/>
        <scheme val="minor"/>
      </rPr>
      <t xml:space="preserve"> une partie du schéma notamment </t>
    </r>
    <r>
      <rPr>
        <b/>
        <sz val="10"/>
        <color theme="1"/>
        <rFont val="Calibri"/>
        <family val="2"/>
        <scheme val="minor"/>
      </rPr>
      <t>à ecrire</t>
    </r>
    <r>
      <rPr>
        <sz val="10"/>
        <color theme="1"/>
        <rFont val="Calibri"/>
        <family val="2"/>
        <scheme val="minor"/>
      </rPr>
      <t xml:space="preserve"> les équation en sortie de blocs</t>
    </r>
  </si>
  <si>
    <r>
      <rPr>
        <b/>
        <sz val="10"/>
        <color theme="1"/>
        <rFont val="Calibri"/>
        <family val="2"/>
        <scheme val="minor"/>
      </rPr>
      <t xml:space="preserve">Identifier </t>
    </r>
    <r>
      <rPr>
        <sz val="10"/>
        <color theme="1"/>
        <rFont val="Calibri"/>
        <family val="2"/>
        <scheme val="minor"/>
      </rPr>
      <t xml:space="preserve">les bonnes courbes et les valeurs </t>
    </r>
    <r>
      <rPr>
        <b/>
        <sz val="10"/>
        <color theme="1"/>
        <rFont val="Calibri"/>
        <family val="2"/>
        <scheme val="minor"/>
      </rPr>
      <t>à prendre en compte</t>
    </r>
    <r>
      <rPr>
        <sz val="10"/>
        <color theme="1"/>
        <rFont val="Calibri"/>
        <family val="2"/>
        <scheme val="minor"/>
      </rPr>
      <t xml:space="preserve"> pour l'analyse</t>
    </r>
  </si>
  <si>
    <t xml:space="preserve">Nom : </t>
  </si>
  <si>
    <t xml:space="preserve">Prénom : </t>
  </si>
  <si>
    <t>Thème :  simlulation d'un chauffe-eau solaire</t>
  </si>
  <si>
    <t xml:space="preserve"> CO6.1 Expliquer des éléments d’une modélisation multiphysique proposée relative au comportement de tout ou partie d’un produit</t>
  </si>
  <si>
    <t xml:space="preserve">  CO6.2 Identifier et régler des variables et des paramètres internes et externes utiles à une simulation mobilisant une modélisation multiphysique</t>
  </si>
  <si>
    <t>CO6.3 Évaluer un écart entre le comportement du réel et les résultats fournis par le modèle en fonction des paramètres proposés, conclure sur la validité du modèle</t>
  </si>
  <si>
    <t>CO6.5 Interpréter les résultats d’une simulation et conclure sur la performance de la solution</t>
  </si>
  <si>
    <t>CO6.3</t>
  </si>
  <si>
    <t>CO6.1</t>
  </si>
  <si>
    <t>CO6.2</t>
  </si>
  <si>
    <t>CO6.5</t>
  </si>
  <si>
    <t>Y</t>
  </si>
  <si>
    <t>0&lt;Y&lt;=33</t>
  </si>
  <si>
    <t>33&lt;Y&lt;=66</t>
  </si>
  <si>
    <t>66&lt;Y&lt;=100</t>
  </si>
  <si>
    <t>Les grandeurs flux solaires, flux capteurs.</t>
  </si>
  <si>
    <t>la capacité Csto est bien identifiée et sa valeur justifée…</t>
  </si>
  <si>
    <t>Les composants qui rendent compte des déperditions thermiques sont identifiés.</t>
  </si>
  <si>
    <t>Les réglage des débits, ou encore des flux sont corrects</t>
  </si>
  <si>
    <t xml:space="preserve">Evaluer l'écart d'énergie entre le modèle et les données mesurées et calculées, et selon le pas de calcul </t>
  </si>
  <si>
    <t>Les courbes issues des simulations son bien analysées, et les conclusions pertinentes</t>
  </si>
  <si>
    <r>
      <rPr>
        <b/>
        <sz val="10"/>
        <color theme="1"/>
        <rFont val="Calibri"/>
        <family val="2"/>
        <scheme val="minor"/>
      </rPr>
      <t xml:space="preserve">Lire correctement </t>
    </r>
    <r>
      <rPr>
        <sz val="10"/>
        <color theme="1"/>
        <rFont val="Calibri"/>
        <family val="2"/>
        <scheme val="minor"/>
      </rPr>
      <t>des points de fonctionnement pour la quantification des écarts.</t>
    </r>
  </si>
  <si>
    <t>Debut de plage</t>
  </si>
  <si>
    <t>Fin de plage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</si>
</sst>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41414"/>
      <name val="Arial"/>
      <family val="2"/>
    </font>
    <font>
      <sz val="9"/>
      <color rgb="FF696969"/>
      <name val="Segoe UI"/>
      <family val="2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2" fontId="0" fillId="2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0" fillId="0" borderId="0" xfId="0" applyNumberFormat="1"/>
    <xf numFmtId="0" fontId="1" fillId="2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7" fillId="3" borderId="0" xfId="0" applyNumberFormat="1" applyFont="1" applyFill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Border="1"/>
    <xf numFmtId="0" fontId="0" fillId="0" borderId="0" xfId="0" applyBorder="1"/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Taux d'atteinte %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Taux d'atteeinte %</c:v>
          </c:tx>
          <c:cat>
            <c:multiLvlStrRef>
              <c:f>Graphiques!$A$2:$B$11</c:f>
              <c:multiLvlStrCache>
                <c:ptCount val="10"/>
                <c:lvl>
                  <c:pt idx="0">
                    <c:v>I.1</c:v>
                  </c:pt>
                  <c:pt idx="1">
                    <c:v>I1.2</c:v>
                  </c:pt>
                  <c:pt idx="2">
                    <c:v>I1.3</c:v>
                  </c:pt>
                  <c:pt idx="3">
                    <c:v>I2.1</c:v>
                  </c:pt>
                  <c:pt idx="4">
                    <c:v>I2.2</c:v>
                  </c:pt>
                  <c:pt idx="5">
                    <c:v>I2.3</c:v>
                  </c:pt>
                  <c:pt idx="6">
                    <c:v>I2.4</c:v>
                  </c:pt>
                  <c:pt idx="7">
                    <c:v>I3.1</c:v>
                  </c:pt>
                  <c:pt idx="8">
                    <c:v>I3.4</c:v>
                  </c:pt>
                  <c:pt idx="9">
                    <c:v>I3.5</c:v>
                  </c:pt>
                </c:lvl>
                <c:lvl>
                  <c:pt idx="0">
                    <c:v>CO5.1</c:v>
                  </c:pt>
                  <c:pt idx="3">
                    <c:v>C05.2</c:v>
                  </c:pt>
                  <c:pt idx="7">
                    <c:v>CO5.3</c:v>
                  </c:pt>
                </c:lvl>
              </c:multiLvlStrCache>
            </c:multiLvlStrRef>
          </c:cat>
          <c:val>
            <c:numRef>
              <c:f>Graphiques!$C$2:$C$11</c:f>
              <c:numCache>
                <c:formatCode>0.00;[Red]0.00</c:formatCode>
                <c:ptCount val="10"/>
                <c:pt idx="0">
                  <c:v>33.332999999999998</c:v>
                </c:pt>
                <c:pt idx="1">
                  <c:v>33.332999999999998</c:v>
                </c:pt>
                <c:pt idx="2">
                  <c:v>0</c:v>
                </c:pt>
                <c:pt idx="3">
                  <c:v>33.332999999999998</c:v>
                </c:pt>
                <c:pt idx="4">
                  <c:v>66.665999999999997</c:v>
                </c:pt>
                <c:pt idx="5">
                  <c:v>100</c:v>
                </c:pt>
                <c:pt idx="6">
                  <c:v>100</c:v>
                </c:pt>
                <c:pt idx="7">
                  <c:v>0</c:v>
                </c:pt>
                <c:pt idx="8">
                  <c:v>33.332999999999998</c:v>
                </c:pt>
                <c:pt idx="9">
                  <c:v>66.665999999999997</c:v>
                </c:pt>
              </c:numCache>
            </c:numRef>
          </c:val>
        </c:ser>
        <c:axId val="94735360"/>
        <c:axId val="94749440"/>
      </c:barChart>
      <c:catAx>
        <c:axId val="94735360"/>
        <c:scaling>
          <c:orientation val="minMax"/>
        </c:scaling>
        <c:axPos val="b"/>
        <c:tickLblPos val="nextTo"/>
        <c:crossAx val="94749440"/>
        <c:crosses val="autoZero"/>
        <c:auto val="1"/>
        <c:lblAlgn val="ctr"/>
        <c:lblOffset val="100"/>
      </c:catAx>
      <c:valAx>
        <c:axId val="94749440"/>
        <c:scaling>
          <c:orientation val="minMax"/>
        </c:scaling>
        <c:axPos val="l"/>
        <c:majorGridlines/>
        <c:numFmt formatCode="0.00;[Red]0.00" sourceLinked="1"/>
        <c:tickLblPos val="nextTo"/>
        <c:crossAx val="94735360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cat>
            <c:strRef>
              <c:f>Graphiques!$A$13:$A$15</c:f>
              <c:strCache>
                <c:ptCount val="3"/>
                <c:pt idx="0">
                  <c:v>C05.1</c:v>
                </c:pt>
                <c:pt idx="1">
                  <c:v>C05.2</c:v>
                </c:pt>
                <c:pt idx="2">
                  <c:v>C05.3</c:v>
                </c:pt>
              </c:strCache>
            </c:strRef>
          </c:cat>
          <c:val>
            <c:numRef>
              <c:f>Graphiques!$B$13:$B$15</c:f>
              <c:numCache>
                <c:formatCode>0.00;[Red]0.00</c:formatCode>
                <c:ptCount val="3"/>
                <c:pt idx="0">
                  <c:v>22.221999999999998</c:v>
                </c:pt>
                <c:pt idx="1">
                  <c:v>74.999750000000006</c:v>
                </c:pt>
                <c:pt idx="2">
                  <c:v>33.332999999999998</c:v>
                </c:pt>
              </c:numCache>
            </c:numRef>
          </c:val>
        </c:ser>
        <c:ser>
          <c:idx val="1"/>
          <c:order val="1"/>
          <c:tx>
            <c:v>inf 40</c:v>
          </c:tx>
          <c:spPr>
            <a:solidFill>
              <a:srgbClr val="FF0000"/>
            </a:solidFill>
          </c:spPr>
          <c:val>
            <c:numRef>
              <c:f>Graphiques!$B$17:$D$17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33.332999999999998</c:v>
                </c:pt>
              </c:numCache>
            </c:numRef>
          </c:val>
        </c:ser>
        <c:ser>
          <c:idx val="2"/>
          <c:order val="2"/>
          <c:tx>
            <c:v>sup 70</c:v>
          </c:tx>
          <c:val>
            <c:numRef>
              <c:f>Graphiques!$B$18:$D$18</c:f>
              <c:numCache>
                <c:formatCode>General</c:formatCode>
                <c:ptCount val="3"/>
                <c:pt idx="0">
                  <c:v>0</c:v>
                </c:pt>
                <c:pt idx="1">
                  <c:v>74.999750000000006</c:v>
                </c:pt>
                <c:pt idx="2">
                  <c:v>74.999750000000006</c:v>
                </c:pt>
              </c:numCache>
            </c:numRef>
          </c:val>
        </c:ser>
        <c:ser>
          <c:idx val="3"/>
          <c:order val="3"/>
          <c:tx>
            <c:v>inf sup</c:v>
          </c:tx>
          <c:spPr>
            <a:solidFill>
              <a:srgbClr val="FFC000"/>
            </a:solidFill>
          </c:spPr>
          <c:val>
            <c:numRef>
              <c:f>Graphiques!$B$23:$D$23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95129600"/>
        <c:axId val="95131136"/>
      </c:barChart>
      <c:catAx>
        <c:axId val="95129600"/>
        <c:scaling>
          <c:orientation val="minMax"/>
        </c:scaling>
        <c:axPos val="b"/>
        <c:tickLblPos val="nextTo"/>
        <c:crossAx val="95131136"/>
        <c:crosses val="autoZero"/>
        <c:auto val="1"/>
        <c:lblAlgn val="ctr"/>
        <c:lblOffset val="100"/>
      </c:catAx>
      <c:valAx>
        <c:axId val="95131136"/>
        <c:scaling>
          <c:orientation val="minMax"/>
        </c:scaling>
        <c:axPos val="l"/>
        <c:majorGridlines/>
        <c:numFmt formatCode="0.00;[Red]0.00" sourceLinked="1"/>
        <c:tickLblPos val="nextTo"/>
        <c:crossAx val="9512960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Taux d'atteinte des compétences </a:t>
            </a:r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strRef>
              <c:f>'Résultats-Evaluation'!$C$3</c:f>
              <c:strCache>
                <c:ptCount val="1"/>
                <c:pt idx="0">
                  <c:v>0&lt;Y&lt;=33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'Résultats-Evaluation'!$A$4:$A$7</c:f>
              <c:strCache>
                <c:ptCount val="4"/>
                <c:pt idx="0">
                  <c:v>CO6.1</c:v>
                </c:pt>
                <c:pt idx="1">
                  <c:v>CO6.2</c:v>
                </c:pt>
                <c:pt idx="2">
                  <c:v>CO6.3</c:v>
                </c:pt>
                <c:pt idx="3">
                  <c:v>CO6.5</c:v>
                </c:pt>
              </c:strCache>
            </c:strRef>
          </c:cat>
          <c:val>
            <c:numRef>
              <c:f>'Résultats-Evaluation'!$C$4:$C$7</c:f>
              <c:numCache>
                <c:formatCode>0.00</c:formatCode>
                <c:ptCount val="4"/>
                <c:pt idx="0">
                  <c:v>22.221999999999998</c:v>
                </c:pt>
                <c:pt idx="1">
                  <c:v>0</c:v>
                </c:pt>
                <c:pt idx="2">
                  <c:v>33.332999999999998</c:v>
                </c:pt>
                <c:pt idx="3">
                  <c:v>33.332999999999998</c:v>
                </c:pt>
              </c:numCache>
            </c:numRef>
          </c:val>
        </c:ser>
        <c:ser>
          <c:idx val="2"/>
          <c:order val="1"/>
          <c:tx>
            <c:strRef>
              <c:f>'Résultats-Evaluation'!$D$3</c:f>
              <c:strCache>
                <c:ptCount val="1"/>
                <c:pt idx="0">
                  <c:v>33&lt;Y&lt;=66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'Résultats-Evaluation'!$A$4:$A$7</c:f>
              <c:strCache>
                <c:ptCount val="4"/>
                <c:pt idx="0">
                  <c:v>CO6.1</c:v>
                </c:pt>
                <c:pt idx="1">
                  <c:v>CO6.2</c:v>
                </c:pt>
                <c:pt idx="2">
                  <c:v>CO6.3</c:v>
                </c:pt>
                <c:pt idx="3">
                  <c:v>CO6.5</c:v>
                </c:pt>
              </c:strCache>
            </c:strRef>
          </c:cat>
          <c:val>
            <c:numRef>
              <c:f>'Résultats-Evaluation'!$D$4:$D$7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2"/>
          <c:tx>
            <c:strRef>
              <c:f>'Résultats-Evaluation'!$E$3</c:f>
              <c:strCache>
                <c:ptCount val="1"/>
                <c:pt idx="0">
                  <c:v>66&lt;Y&lt;=100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'Résultats-Evaluation'!$A$4:$A$7</c:f>
              <c:strCache>
                <c:ptCount val="4"/>
                <c:pt idx="0">
                  <c:v>CO6.1</c:v>
                </c:pt>
                <c:pt idx="1">
                  <c:v>CO6.2</c:v>
                </c:pt>
                <c:pt idx="2">
                  <c:v>CO6.3</c:v>
                </c:pt>
                <c:pt idx="3">
                  <c:v>CO6.5</c:v>
                </c:pt>
              </c:strCache>
            </c:strRef>
          </c:cat>
          <c:val>
            <c:numRef>
              <c:f>'Résultats-Evaluation'!$E$4:$E$7</c:f>
              <c:numCache>
                <c:formatCode>0.00</c:formatCode>
                <c:ptCount val="4"/>
                <c:pt idx="0">
                  <c:v>0</c:v>
                </c:pt>
                <c:pt idx="1">
                  <c:v>74.999750000000006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axId val="48551424"/>
        <c:axId val="48552960"/>
      </c:barChart>
      <c:catAx>
        <c:axId val="48551424"/>
        <c:scaling>
          <c:orientation val="minMax"/>
        </c:scaling>
        <c:axPos val="b"/>
        <c:tickLblPos val="nextTo"/>
        <c:crossAx val="48552960"/>
        <c:crosses val="autoZero"/>
        <c:auto val="1"/>
        <c:lblAlgn val="ctr"/>
        <c:lblOffset val="100"/>
      </c:catAx>
      <c:valAx>
        <c:axId val="48552960"/>
        <c:scaling>
          <c:orientation val="minMax"/>
        </c:scaling>
        <c:axPos val="l"/>
        <c:majorGridlines/>
        <c:numFmt formatCode="0.00" sourceLinked="1"/>
        <c:tickLblPos val="nextTo"/>
        <c:crossAx val="4855142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4</xdr:row>
      <xdr:rowOff>57150</xdr:rowOff>
    </xdr:from>
    <xdr:to>
      <xdr:col>16</xdr:col>
      <xdr:colOff>114300</xdr:colOff>
      <xdr:row>19</xdr:row>
      <xdr:rowOff>133350</xdr:rowOff>
    </xdr:to>
    <xdr:graphicFrame macro="">
      <xdr:nvGraphicFramePr>
        <xdr:cNvPr id="17" name="Graphique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4</xdr:row>
      <xdr:rowOff>57150</xdr:rowOff>
    </xdr:from>
    <xdr:to>
      <xdr:col>10</xdr:col>
      <xdr:colOff>361950</xdr:colOff>
      <xdr:row>19</xdr:row>
      <xdr:rowOff>133350</xdr:rowOff>
    </xdr:to>
    <xdr:graphicFrame macro="">
      <xdr:nvGraphicFramePr>
        <xdr:cNvPr id="18" name="Graphique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7</xdr:row>
      <xdr:rowOff>44450</xdr:rowOff>
    </xdr:from>
    <xdr:to>
      <xdr:col>11</xdr:col>
      <xdr:colOff>165100</xdr:colOff>
      <xdr:row>31</xdr:row>
      <xdr:rowOff>165100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topLeftCell="A4" zoomScaleNormal="100" workbookViewId="0">
      <selection activeCell="B28" sqref="B28"/>
    </sheetView>
  </sheetViews>
  <sheetFormatPr baseColWidth="10" defaultColWidth="11.36328125" defaultRowHeight="14.5"/>
  <cols>
    <col min="1" max="1" width="11.36328125" style="3"/>
    <col min="2" max="2" width="80.7265625" style="3" bestFit="1" customWidth="1"/>
    <col min="3" max="3" width="7.36328125" style="3" customWidth="1"/>
    <col min="4" max="4" width="7.08984375" style="3" customWidth="1"/>
    <col min="5" max="5" width="6.81640625" style="3" customWidth="1"/>
    <col min="6" max="6" width="7.08984375" style="3" customWidth="1"/>
    <col min="7" max="7" width="6.1796875" style="8" bestFit="1" customWidth="1"/>
    <col min="8" max="8" width="10.36328125" style="3" bestFit="1" customWidth="1"/>
    <col min="9" max="16384" width="11.36328125" style="3"/>
  </cols>
  <sheetData>
    <row r="1" spans="1:9" s="13" customFormat="1" ht="22.5" customHeight="1">
      <c r="A1" s="24" t="s">
        <v>23</v>
      </c>
      <c r="B1" s="25"/>
      <c r="C1" s="25"/>
      <c r="D1" s="25"/>
      <c r="E1" s="25"/>
      <c r="F1" s="25"/>
      <c r="G1" s="25"/>
      <c r="H1" s="26"/>
    </row>
    <row r="2" spans="1:9" ht="24" customHeight="1">
      <c r="A2" s="27" t="s">
        <v>39</v>
      </c>
      <c r="B2" s="28"/>
      <c r="C2" s="25"/>
      <c r="D2" s="25"/>
      <c r="E2" s="25"/>
      <c r="F2" s="25"/>
      <c r="G2" s="25"/>
    </row>
    <row r="3" spans="1:9" ht="21" customHeight="1">
      <c r="A3" s="27" t="s">
        <v>40</v>
      </c>
      <c r="B3" s="28"/>
      <c r="C3" s="25"/>
      <c r="D3" s="25"/>
      <c r="E3" s="25"/>
      <c r="F3" s="25"/>
      <c r="G3" s="25"/>
    </row>
    <row r="4" spans="1:9" ht="31.15" customHeight="1">
      <c r="A4" s="27" t="s">
        <v>41</v>
      </c>
      <c r="B4" s="28"/>
      <c r="C4" s="25"/>
      <c r="D4" s="25"/>
      <c r="E4" s="25"/>
      <c r="F4" s="25"/>
      <c r="G4" s="25"/>
    </row>
    <row r="5" spans="1:9" ht="31.15" customHeight="1">
      <c r="A5" s="27" t="s">
        <v>42</v>
      </c>
      <c r="B5" s="25"/>
      <c r="C5" s="25"/>
      <c r="D5" s="25"/>
      <c r="E5" s="25"/>
      <c r="F5" s="25"/>
      <c r="G5" s="25"/>
    </row>
    <row r="6" spans="1:9">
      <c r="B6" s="19" t="s">
        <v>20</v>
      </c>
      <c r="C6" s="23" t="s">
        <v>22</v>
      </c>
      <c r="D6" s="23"/>
      <c r="E6" s="23"/>
      <c r="F6" s="23"/>
      <c r="G6" s="14" t="s">
        <v>16</v>
      </c>
      <c r="H6" s="10" t="s">
        <v>21</v>
      </c>
    </row>
    <row r="7" spans="1:9">
      <c r="B7" s="1"/>
      <c r="C7" s="1">
        <v>0</v>
      </c>
      <c r="D7" s="1">
        <v>1</v>
      </c>
      <c r="E7" s="1">
        <v>2</v>
      </c>
      <c r="F7" s="1">
        <v>3</v>
      </c>
      <c r="G7" s="6"/>
    </row>
    <row r="8" spans="1:9" ht="26">
      <c r="A8" s="44" t="s">
        <v>44</v>
      </c>
      <c r="B8" s="15" t="s">
        <v>32</v>
      </c>
      <c r="C8" s="2"/>
      <c r="D8" s="2" t="s">
        <v>0</v>
      </c>
      <c r="E8" s="2"/>
      <c r="F8" s="2"/>
      <c r="G8" s="7">
        <f>((IF(C8&gt;=1,"0",IF(D8&gt;=1,"33,333",IF(E8&gt;=1,"66,666",IF(F8&gt;=1,"100","0"))))))*1</f>
        <v>33.332999999999998</v>
      </c>
    </row>
    <row r="9" spans="1:9">
      <c r="A9" s="44"/>
      <c r="B9" s="15" t="s">
        <v>33</v>
      </c>
      <c r="C9" s="2"/>
      <c r="D9" s="2" t="s">
        <v>0</v>
      </c>
      <c r="E9" s="2"/>
      <c r="F9" s="2"/>
      <c r="G9" s="7">
        <f>((IF(C9&gt;=1,"0",IF(D9&gt;=1,"33,333",IF(E9&gt;=1,"66,666",IF(F9&gt;=1,"100","0"))))))*1</f>
        <v>33.332999999999998</v>
      </c>
    </row>
    <row r="10" spans="1:9">
      <c r="A10" s="44"/>
      <c r="B10" s="15" t="s">
        <v>34</v>
      </c>
      <c r="C10" s="2" t="s">
        <v>0</v>
      </c>
      <c r="D10" s="2"/>
      <c r="E10" s="2"/>
      <c r="F10" s="2"/>
      <c r="G10" s="7">
        <f>((IF(C10&gt;=1,"0",IF(D10&gt;=1,"33,333",IF(E10&gt;=1,"66,666",IF(F10&gt;=1,"100","0"))))))*1</f>
        <v>0</v>
      </c>
      <c r="H10" s="8"/>
    </row>
    <row r="11" spans="1:9">
      <c r="A11" s="35"/>
      <c r="B11" s="32"/>
      <c r="C11" s="33"/>
      <c r="D11" s="33"/>
      <c r="E11" s="33"/>
      <c r="F11" s="33"/>
      <c r="G11" s="6"/>
      <c r="H11" s="9">
        <f>AVERAGE(G8:G10)</f>
        <v>22.221999999999998</v>
      </c>
    </row>
    <row r="12" spans="1:9">
      <c r="A12" s="44" t="s">
        <v>45</v>
      </c>
      <c r="B12" s="15" t="s">
        <v>51</v>
      </c>
      <c r="C12" s="2"/>
      <c r="D12" s="2" t="s">
        <v>0</v>
      </c>
      <c r="E12" s="2"/>
      <c r="F12" s="2"/>
      <c r="G12" s="7">
        <f>100*(IF(C12&gt;=1,"0",IF(D12&gt;=1,"0,33333",IF(E12&gt;=1,"0,66666",IF(F12&gt;=1,"1","0")))))</f>
        <v>33.332999999999998</v>
      </c>
      <c r="I12" s="4"/>
    </row>
    <row r="13" spans="1:9">
      <c r="A13" s="44"/>
      <c r="B13" s="15" t="s">
        <v>52</v>
      </c>
      <c r="C13" s="2"/>
      <c r="D13" s="2"/>
      <c r="E13" s="2" t="s">
        <v>0</v>
      </c>
      <c r="F13" s="2"/>
      <c r="G13" s="7">
        <f>100*(IF(C13&gt;=1,"0",IF(D13&gt;=1,"0,33333",IF(E13&gt;=1,"0,66666",IF(F13&gt;=1,"1","0")))))</f>
        <v>66.665999999999997</v>
      </c>
    </row>
    <row r="14" spans="1:9">
      <c r="A14" s="44"/>
      <c r="B14" s="15" t="s">
        <v>53</v>
      </c>
      <c r="C14" s="2"/>
      <c r="D14" s="2"/>
      <c r="E14" s="2"/>
      <c r="F14" s="2" t="s">
        <v>0</v>
      </c>
      <c r="G14" s="7">
        <f>100*(IF(C14&gt;=1,"0",IF(D14&gt;=1,"0,33333",IF(E14&gt;=1,"0,66666",IF(F14&gt;=1,"1","0")))))</f>
        <v>100</v>
      </c>
    </row>
    <row r="15" spans="1:9">
      <c r="A15" s="44"/>
      <c r="B15" s="15" t="s">
        <v>54</v>
      </c>
      <c r="C15" s="2"/>
      <c r="D15" s="2"/>
      <c r="E15" s="2"/>
      <c r="F15" s="2" t="s">
        <v>0</v>
      </c>
      <c r="G15" s="7">
        <f>100*(IF(C15&gt;=1,"0",IF(D15&gt;=1,"0,33333",IF(E15&gt;=1,"0,66666",IF(F15&gt;=1,"1","0")))))</f>
        <v>100</v>
      </c>
    </row>
    <row r="16" spans="1:9">
      <c r="A16" s="35"/>
      <c r="B16" s="34"/>
      <c r="C16" s="35"/>
      <c r="D16" s="35"/>
      <c r="E16" s="35"/>
      <c r="F16" s="35"/>
      <c r="G16" s="6"/>
      <c r="H16" s="9">
        <f>AVERAGE(G12:G15)</f>
        <v>74.999750000000006</v>
      </c>
    </row>
    <row r="17" spans="1:8">
      <c r="A17" s="44" t="s">
        <v>43</v>
      </c>
      <c r="B17" s="16" t="s">
        <v>35</v>
      </c>
      <c r="C17" s="2" t="s">
        <v>0</v>
      </c>
      <c r="D17" s="2"/>
      <c r="E17" s="2"/>
      <c r="F17" s="2"/>
      <c r="G17" s="7">
        <f>100*(IF(C17&gt;=1,"0",IF(D17&gt;=1,"0,33333",IF(E17&gt;=1,"0,66666",IF(F17&gt;=1,"1","0")))))</f>
        <v>0</v>
      </c>
      <c r="H17" s="5"/>
    </row>
    <row r="18" spans="1:8">
      <c r="A18" s="44"/>
      <c r="B18" s="16" t="s">
        <v>57</v>
      </c>
      <c r="C18" s="2"/>
      <c r="D18" s="2" t="s">
        <v>0</v>
      </c>
      <c r="E18" s="2"/>
      <c r="F18" s="2"/>
      <c r="G18" s="7">
        <f>100*(IF(C18&gt;=1,"0",IF(D18&gt;=1,"0,33333",IF(E18&gt;=1,"0,66666",IF(F18&gt;=1,"1","0")))))</f>
        <v>33.332999999999998</v>
      </c>
    </row>
    <row r="19" spans="1:8">
      <c r="A19" s="44"/>
      <c r="B19" s="16" t="s">
        <v>55</v>
      </c>
      <c r="C19" s="2"/>
      <c r="D19" s="2"/>
      <c r="E19" s="2" t="s">
        <v>0</v>
      </c>
      <c r="F19" s="2"/>
      <c r="G19" s="7">
        <f>100*(IF(C19&gt;=1,"0",IF(D19&gt;=1,"0,33333",IF(E19&gt;=1,"0,66666",IF(F19&gt;=1,"1","0")))))</f>
        <v>66.665999999999997</v>
      </c>
    </row>
    <row r="20" spans="1:8">
      <c r="A20" s="45"/>
      <c r="B20" s="34"/>
      <c r="C20" s="35"/>
      <c r="D20" s="35"/>
      <c r="E20" s="35"/>
      <c r="F20" s="35"/>
      <c r="G20" s="36"/>
      <c r="H20" s="37">
        <f>AVERAGE(G17:G19)</f>
        <v>33.332999999999998</v>
      </c>
    </row>
    <row r="21" spans="1:8">
      <c r="A21" s="46" t="s">
        <v>46</v>
      </c>
      <c r="B21" s="16" t="s">
        <v>56</v>
      </c>
      <c r="C21" s="2"/>
      <c r="D21" s="2" t="s">
        <v>0</v>
      </c>
      <c r="E21" s="2"/>
      <c r="F21" s="2"/>
      <c r="G21" s="7">
        <f>100*(IF(C21&gt;=1,"0",IF(D21&gt;=1,"0,33333",IF(E21&gt;=1,"0,66666",IF(F21&gt;=1,"1","0")))))</f>
        <v>33.332999999999998</v>
      </c>
    </row>
    <row r="22" spans="1:8">
      <c r="B22" s="20" t="s">
        <v>36</v>
      </c>
    </row>
    <row r="23" spans="1:8">
      <c r="B23" s="20" t="s">
        <v>37</v>
      </c>
    </row>
    <row r="24" spans="1:8">
      <c r="B24" s="20" t="s">
        <v>38</v>
      </c>
    </row>
    <row r="26" spans="1:8">
      <c r="A26" s="18" t="s">
        <v>24</v>
      </c>
      <c r="B26" s="18">
        <f>IF(H11&lt;40,H11,0)</f>
        <v>22.221999999999998</v>
      </c>
      <c r="C26" s="18">
        <f>IF(H16&lt;40,H16,0)</f>
        <v>0</v>
      </c>
      <c r="D26" s="18">
        <f>IF(H22&lt;40,H22,0)</f>
        <v>0</v>
      </c>
      <c r="E26" s="17"/>
    </row>
    <row r="27" spans="1:8">
      <c r="A27" s="18" t="s">
        <v>25</v>
      </c>
      <c r="B27" s="18">
        <f>IF(H11&gt;70,H11,0)</f>
        <v>0</v>
      </c>
      <c r="C27" s="18">
        <f>IF(H16&gt;70,H16,0)</f>
        <v>74.999750000000006</v>
      </c>
      <c r="D27" s="18">
        <f>IF(H22&gt;70,H22,0)</f>
        <v>0</v>
      </c>
      <c r="E27" s="17"/>
    </row>
    <row r="28" spans="1:8">
      <c r="A28" s="18"/>
      <c r="B28" s="18"/>
      <c r="C28" s="18"/>
      <c r="D28" s="18"/>
      <c r="E28" s="17"/>
    </row>
    <row r="29" spans="1:8">
      <c r="A29" s="17"/>
      <c r="B29" s="17"/>
      <c r="C29" s="17"/>
      <c r="D29" s="17"/>
      <c r="E29" s="17"/>
      <c r="F29" s="17"/>
    </row>
    <row r="30" spans="1:8">
      <c r="A30" s="17"/>
      <c r="B30" s="17"/>
      <c r="C30" s="17"/>
      <c r="D30" s="17"/>
      <c r="E30" s="17"/>
      <c r="F30" s="17"/>
    </row>
    <row r="31" spans="1:8">
      <c r="A31" s="17"/>
      <c r="B31" s="17"/>
      <c r="C31" s="17"/>
      <c r="D31" s="17"/>
      <c r="E31" s="17"/>
      <c r="F31" s="17"/>
    </row>
    <row r="32" spans="1:8">
      <c r="A32" s="17"/>
      <c r="B32" s="17"/>
      <c r="C32"/>
      <c r="D32"/>
      <c r="E32"/>
    </row>
    <row r="33" spans="1:7">
      <c r="A33" s="17"/>
      <c r="B33" s="17"/>
      <c r="C33"/>
      <c r="D33"/>
      <c r="E33"/>
    </row>
    <row r="34" spans="1:7">
      <c r="A34" s="17"/>
      <c r="B34" s="21"/>
      <c r="C34"/>
      <c r="D34"/>
      <c r="E34"/>
      <c r="G34" s="3"/>
    </row>
    <row r="35" spans="1:7">
      <c r="B35" s="8"/>
    </row>
    <row r="36" spans="1:7">
      <c r="B36" s="8"/>
    </row>
    <row r="37" spans="1:7">
      <c r="B37" s="8"/>
    </row>
    <row r="38" spans="1:7">
      <c r="B38" s="8"/>
    </row>
    <row r="39" spans="1:7">
      <c r="B39" s="8"/>
    </row>
    <row r="40" spans="1:7">
      <c r="B40" s="8"/>
    </row>
  </sheetData>
  <mergeCells count="9">
    <mergeCell ref="A12:A15"/>
    <mergeCell ref="A17:A19"/>
    <mergeCell ref="C6:F6"/>
    <mergeCell ref="A8:A10"/>
    <mergeCell ref="A1:H1"/>
    <mergeCell ref="A2:G2"/>
    <mergeCell ref="A3:G3"/>
    <mergeCell ref="A4:G4"/>
    <mergeCell ref="A5:G5"/>
  </mergeCells>
  <conditionalFormatting sqref="G23">
    <cfRule type="cellIs" dxfId="1" priority="3" operator="greaterThan">
      <formula>50</formula>
    </cfRule>
    <cfRule type="cellIs" dxfId="0" priority="4" operator="greaterThan">
      <formula>50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B23" sqref="B23"/>
    </sheetView>
  </sheetViews>
  <sheetFormatPr baseColWidth="10" defaultColWidth="11.36328125" defaultRowHeight="14.5"/>
  <cols>
    <col min="1" max="1" width="12.26953125" style="3" customWidth="1"/>
    <col min="2" max="2" width="11.36328125" style="3"/>
    <col min="3" max="3" width="14" style="3" bestFit="1" customWidth="1"/>
    <col min="4" max="4" width="11.6328125" style="3" bestFit="1" customWidth="1"/>
    <col min="5" max="16384" width="11.36328125" style="3"/>
  </cols>
  <sheetData>
    <row r="1" spans="1:5">
      <c r="A1" s="11" t="s">
        <v>14</v>
      </c>
      <c r="B1" s="11" t="s">
        <v>15</v>
      </c>
      <c r="C1" s="11" t="s">
        <v>16</v>
      </c>
      <c r="D1" s="11" t="s">
        <v>18</v>
      </c>
    </row>
    <row r="2" spans="1:5">
      <c r="A2" s="30" t="s">
        <v>2</v>
      </c>
      <c r="B2" s="11" t="s">
        <v>17</v>
      </c>
      <c r="C2" s="11">
        <f>Prenom_Nom!G8</f>
        <v>33.332999999999998</v>
      </c>
      <c r="D2" s="31">
        <f>AVERAGE(C2:C4)</f>
        <v>22.221999999999998</v>
      </c>
      <c r="E2" s="29" t="s">
        <v>1</v>
      </c>
    </row>
    <row r="3" spans="1:5">
      <c r="A3" s="30"/>
      <c r="B3" s="11" t="s">
        <v>5</v>
      </c>
      <c r="C3" s="11">
        <f>Prenom_Nom!G9</f>
        <v>33.332999999999998</v>
      </c>
      <c r="D3" s="31"/>
      <c r="E3" s="29"/>
    </row>
    <row r="4" spans="1:5">
      <c r="A4" s="30"/>
      <c r="B4" s="11" t="s">
        <v>6</v>
      </c>
      <c r="C4" s="11">
        <f>Prenom_Nom!G10</f>
        <v>0</v>
      </c>
      <c r="D4" s="31"/>
      <c r="E4" s="29"/>
    </row>
    <row r="5" spans="1:5">
      <c r="A5" s="31" t="s">
        <v>3</v>
      </c>
      <c r="B5" s="11" t="s">
        <v>7</v>
      </c>
      <c r="C5" s="11">
        <f>Prenom_Nom!G12</f>
        <v>33.332999999999998</v>
      </c>
      <c r="D5" s="31">
        <f>AVERAGE(C5:C8)</f>
        <v>74.999750000000006</v>
      </c>
      <c r="E5" s="29" t="s">
        <v>19</v>
      </c>
    </row>
    <row r="6" spans="1:5">
      <c r="A6" s="31"/>
      <c r="B6" s="11" t="s">
        <v>8</v>
      </c>
      <c r="C6" s="11">
        <f>Prenom_Nom!G13</f>
        <v>66.665999999999997</v>
      </c>
      <c r="D6" s="31"/>
      <c r="E6" s="29"/>
    </row>
    <row r="7" spans="1:5">
      <c r="A7" s="31"/>
      <c r="B7" s="11" t="s">
        <v>9</v>
      </c>
      <c r="C7" s="11">
        <f>Prenom_Nom!G14</f>
        <v>100</v>
      </c>
      <c r="D7" s="31"/>
      <c r="E7" s="29"/>
    </row>
    <row r="8" spans="1:5">
      <c r="A8" s="31"/>
      <c r="B8" s="11" t="s">
        <v>31</v>
      </c>
      <c r="C8" s="11">
        <f>Prenom_Nom!G15</f>
        <v>100</v>
      </c>
      <c r="D8" s="31"/>
      <c r="E8" s="29"/>
    </row>
    <row r="9" spans="1:5">
      <c r="A9" s="31" t="s">
        <v>10</v>
      </c>
      <c r="B9" s="11" t="s">
        <v>11</v>
      </c>
      <c r="C9" s="11">
        <f>Prenom_Nom!G17</f>
        <v>0</v>
      </c>
      <c r="D9" s="31">
        <f>AVERAGE(C9:C11)</f>
        <v>33.332999999999998</v>
      </c>
      <c r="E9" s="29" t="s">
        <v>10</v>
      </c>
    </row>
    <row r="10" spans="1:5">
      <c r="A10" s="31"/>
      <c r="B10" s="11" t="s">
        <v>12</v>
      </c>
      <c r="C10" s="11">
        <f>Prenom_Nom!G18</f>
        <v>33.332999999999998</v>
      </c>
      <c r="D10" s="31"/>
      <c r="E10" s="29"/>
    </row>
    <row r="11" spans="1:5">
      <c r="A11" s="31"/>
      <c r="B11" s="11" t="s">
        <v>13</v>
      </c>
      <c r="C11" s="11">
        <f>Prenom_Nom!G19</f>
        <v>66.665999999999997</v>
      </c>
      <c r="D11" s="31"/>
      <c r="E11" s="29"/>
    </row>
    <row r="13" spans="1:5">
      <c r="A13" s="3" t="s">
        <v>1</v>
      </c>
      <c r="B13" s="12">
        <f>AVERAGE(C2:C4)</f>
        <v>22.221999999999998</v>
      </c>
    </row>
    <row r="14" spans="1:5">
      <c r="A14" s="3" t="s">
        <v>3</v>
      </c>
      <c r="B14" s="12">
        <f>AVERAGE(C5:C8)</f>
        <v>74.999750000000006</v>
      </c>
    </row>
    <row r="15" spans="1:5">
      <c r="A15" s="3" t="s">
        <v>4</v>
      </c>
      <c r="B15" s="12">
        <f>AVERAGE(C9:C11)</f>
        <v>33.332999999999998</v>
      </c>
    </row>
    <row r="17" spans="1:4">
      <c r="A17" s="3" t="s">
        <v>24</v>
      </c>
      <c r="B17" s="3">
        <f>IF(D2&lt;40,C9,0)</f>
        <v>0</v>
      </c>
      <c r="C17" s="3">
        <f>IF(D5&lt;40,D5,0)</f>
        <v>0</v>
      </c>
      <c r="D17" s="3">
        <f>IF(D9&lt;40,D9,0)</f>
        <v>33.332999999999998</v>
      </c>
    </row>
    <row r="18" spans="1:4">
      <c r="A18" s="3" t="s">
        <v>25</v>
      </c>
      <c r="B18" s="3">
        <f>IF(D2&gt;70,D2,0)</f>
        <v>0</v>
      </c>
      <c r="C18" s="3">
        <f>IF(D5&gt;70,D5,0)</f>
        <v>74.999750000000006</v>
      </c>
      <c r="D18" s="3">
        <f>IF(D5&gt;70,D5,0)</f>
        <v>74.999750000000006</v>
      </c>
    </row>
    <row r="19" spans="1:4">
      <c r="A19" s="3" t="s">
        <v>27</v>
      </c>
      <c r="B19" s="3">
        <f>IF(D2&gt;40,1,0)</f>
        <v>0</v>
      </c>
      <c r="C19" s="3">
        <f>IF(D2&gt;40,1,0)</f>
        <v>0</v>
      </c>
      <c r="D19" s="3">
        <f>IF(D9&gt;40,1,0)</f>
        <v>0</v>
      </c>
    </row>
    <row r="20" spans="1:4">
      <c r="A20" s="3" t="s">
        <v>28</v>
      </c>
      <c r="B20" s="3">
        <f>(IF(D2&lt;70,1,0))</f>
        <v>1</v>
      </c>
      <c r="C20" s="3">
        <f>(IF(D5&lt;70,1,0))</f>
        <v>0</v>
      </c>
      <c r="D20" s="3">
        <f>(IF(D9&lt;70,1,0))</f>
        <v>1</v>
      </c>
    </row>
    <row r="21" spans="1:4">
      <c r="A21" s="3" t="s">
        <v>26</v>
      </c>
      <c r="B21" s="3">
        <f>(IF(D2&gt;40,1,0))</f>
        <v>0</v>
      </c>
      <c r="C21" s="3">
        <f>(IF(D5&gt;40,1,0))</f>
        <v>1</v>
      </c>
      <c r="D21" s="3">
        <f>(IF(D9&gt;40,1,0))</f>
        <v>0</v>
      </c>
    </row>
    <row r="22" spans="1:4">
      <c r="A22" s="3" t="s">
        <v>29</v>
      </c>
      <c r="B22" s="3" t="b">
        <f>AND(B20,B21)</f>
        <v>0</v>
      </c>
      <c r="C22" s="3" t="b">
        <f>AND(C20,C21)</f>
        <v>0</v>
      </c>
      <c r="D22" s="3" t="b">
        <f>AND(D20,D21)</f>
        <v>0</v>
      </c>
    </row>
    <row r="23" spans="1:4">
      <c r="A23" s="3" t="s">
        <v>30</v>
      </c>
      <c r="B23" s="3">
        <f>IF(B22,D2,0)</f>
        <v>0</v>
      </c>
      <c r="C23" s="3">
        <f>IF(C22,D5,0)</f>
        <v>0</v>
      </c>
      <c r="D23" s="3">
        <f>IF(D22,D9,0)</f>
        <v>0</v>
      </c>
    </row>
  </sheetData>
  <mergeCells count="9">
    <mergeCell ref="E2:E4"/>
    <mergeCell ref="E5:E8"/>
    <mergeCell ref="E9:E11"/>
    <mergeCell ref="A2:A4"/>
    <mergeCell ref="A5:A8"/>
    <mergeCell ref="A9:A11"/>
    <mergeCell ref="D2:D4"/>
    <mergeCell ref="D5:D8"/>
    <mergeCell ref="D9:D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M7" sqref="M7"/>
    </sheetView>
  </sheetViews>
  <sheetFormatPr baseColWidth="10" defaultRowHeight="14.5"/>
  <cols>
    <col min="2" max="2" width="13.36328125" bestFit="1" customWidth="1"/>
    <col min="3" max="3" width="30.1796875" bestFit="1" customWidth="1"/>
  </cols>
  <sheetData>
    <row r="1" spans="1:5">
      <c r="A1" s="38"/>
      <c r="B1" s="39" t="s">
        <v>58</v>
      </c>
      <c r="C1" s="40">
        <v>0</v>
      </c>
      <c r="D1" s="40">
        <f>100/3</f>
        <v>33.333333333333336</v>
      </c>
      <c r="E1" s="40">
        <f>200/3</f>
        <v>66.666666666666671</v>
      </c>
    </row>
    <row r="2" spans="1:5">
      <c r="A2" s="38"/>
      <c r="B2" s="39" t="s">
        <v>59</v>
      </c>
      <c r="C2" s="40">
        <f>100/3</f>
        <v>33.333333333333336</v>
      </c>
      <c r="D2" s="40">
        <f>200/3</f>
        <v>66.666666666666671</v>
      </c>
      <c r="E2" s="40">
        <v>100</v>
      </c>
    </row>
    <row r="3" spans="1:5">
      <c r="A3" s="38" t="s">
        <v>14</v>
      </c>
      <c r="B3" s="39" t="s">
        <v>47</v>
      </c>
      <c r="C3" s="40" t="s">
        <v>48</v>
      </c>
      <c r="D3" s="40" t="s">
        <v>49</v>
      </c>
      <c r="E3" s="40" t="s">
        <v>50</v>
      </c>
    </row>
    <row r="4" spans="1:5">
      <c r="A4" s="38" t="s">
        <v>44</v>
      </c>
      <c r="B4" s="40">
        <f>Prenom_Nom!H11</f>
        <v>22.221999999999998</v>
      </c>
      <c r="C4" s="40">
        <f>IF(AND(C$1&lt;=$B4,$B4&lt;=C$2),$B4,"")</f>
        <v>22.221999999999998</v>
      </c>
      <c r="D4" s="40" t="str">
        <f t="shared" ref="D4:E4" si="0">IF(AND(D$1&lt;=$B4,$B4&lt;=D$2),$B4,"")</f>
        <v/>
      </c>
      <c r="E4" s="40" t="str">
        <f t="shared" si="0"/>
        <v/>
      </c>
    </row>
    <row r="5" spans="1:5">
      <c r="A5" s="38" t="s">
        <v>45</v>
      </c>
      <c r="B5" s="40">
        <f>Prenom_Nom!H16</f>
        <v>74.999750000000006</v>
      </c>
      <c r="C5" s="40" t="str">
        <f t="shared" ref="C5:E14" si="1">IF(AND(C$1&lt;=$B5,$B5&lt;=C$2),$B5,"")</f>
        <v/>
      </c>
      <c r="D5" s="40" t="str">
        <f t="shared" si="1"/>
        <v/>
      </c>
      <c r="E5" s="40">
        <f t="shared" si="1"/>
        <v>74.999750000000006</v>
      </c>
    </row>
    <row r="6" spans="1:5">
      <c r="A6" s="38" t="s">
        <v>43</v>
      </c>
      <c r="B6" s="40">
        <f>Prenom_Nom!H20</f>
        <v>33.332999999999998</v>
      </c>
      <c r="C6" s="40">
        <f t="shared" si="1"/>
        <v>33.332999999999998</v>
      </c>
      <c r="D6" s="40" t="str">
        <f t="shared" si="1"/>
        <v/>
      </c>
      <c r="E6" s="40" t="str">
        <f t="shared" si="1"/>
        <v/>
      </c>
    </row>
    <row r="7" spans="1:5">
      <c r="A7" s="38" t="s">
        <v>46</v>
      </c>
      <c r="B7" s="40">
        <f>Prenom_Nom!G21</f>
        <v>33.332999999999998</v>
      </c>
      <c r="C7" s="40">
        <f t="shared" si="1"/>
        <v>33.332999999999998</v>
      </c>
      <c r="D7" s="40" t="str">
        <f t="shared" si="1"/>
        <v/>
      </c>
      <c r="E7" s="40" t="str">
        <f t="shared" si="1"/>
        <v/>
      </c>
    </row>
    <row r="8" spans="1:5">
      <c r="B8" s="22"/>
      <c r="D8" t="str">
        <f t="shared" si="1"/>
        <v/>
      </c>
      <c r="E8" t="str">
        <f t="shared" si="1"/>
        <v/>
      </c>
    </row>
    <row r="9" spans="1:5">
      <c r="B9" s="22"/>
      <c r="D9" t="str">
        <f t="shared" si="1"/>
        <v/>
      </c>
      <c r="E9" t="str">
        <f t="shared" si="1"/>
        <v/>
      </c>
    </row>
    <row r="10" spans="1:5">
      <c r="B10" s="22"/>
      <c r="D10" t="str">
        <f t="shared" si="1"/>
        <v/>
      </c>
      <c r="E10" t="str">
        <f t="shared" si="1"/>
        <v/>
      </c>
    </row>
    <row r="11" spans="1:5">
      <c r="B11" s="22"/>
      <c r="D11" t="str">
        <f t="shared" si="1"/>
        <v/>
      </c>
      <c r="E11" t="str">
        <f t="shared" si="1"/>
        <v/>
      </c>
    </row>
    <row r="12" spans="1:5">
      <c r="B12" s="22"/>
      <c r="D12" t="str">
        <f t="shared" si="1"/>
        <v/>
      </c>
      <c r="E12" t="str">
        <f t="shared" si="1"/>
        <v/>
      </c>
    </row>
    <row r="13" spans="1:5">
      <c r="B13" s="41"/>
      <c r="C13" s="42"/>
      <c r="D13" t="str">
        <f t="shared" si="1"/>
        <v/>
      </c>
      <c r="E13" t="str">
        <f t="shared" si="1"/>
        <v/>
      </c>
    </row>
    <row r="14" spans="1:5">
      <c r="B14" s="41"/>
      <c r="C14" s="42"/>
      <c r="D14" t="str">
        <f t="shared" si="1"/>
        <v/>
      </c>
      <c r="E14" t="str">
        <f t="shared" si="1"/>
        <v/>
      </c>
    </row>
    <row r="15" spans="1:5">
      <c r="B15" s="43"/>
      <c r="C15" s="43"/>
    </row>
    <row r="16" spans="1:5">
      <c r="B16" s="43"/>
      <c r="C16" s="43"/>
    </row>
    <row r="17" spans="2:3">
      <c r="B17" s="42"/>
      <c r="C17" s="4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Prenom_Nom</vt:lpstr>
      <vt:lpstr>Graphiques</vt:lpstr>
      <vt:lpstr>Résultats-Evaluation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valliamée</dc:creator>
  <cp:lastModifiedBy>jean-</cp:lastModifiedBy>
  <dcterms:created xsi:type="dcterms:W3CDTF">2017-03-31T02:25:25Z</dcterms:created>
  <dcterms:modified xsi:type="dcterms:W3CDTF">2019-04-11T13:37:09Z</dcterms:modified>
</cp:coreProperties>
</file>