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base grille" sheetId="2" r:id="rId1"/>
    <sheet name="Feuil3" sheetId="3" r:id="rId2"/>
  </sheets>
  <definedNames>
    <definedName name="_xlnm.Print_Area" localSheetId="0">'base grille'!$A$1:$M$37</definedName>
  </definedNames>
  <calcPr calcId="125725"/>
</workbook>
</file>

<file path=xl/calcChain.xml><?xml version="1.0" encoding="utf-8"?>
<calcChain xmlns="http://schemas.openxmlformats.org/spreadsheetml/2006/main">
  <c r="I6" i="2"/>
  <c r="I7"/>
  <c r="I8"/>
  <c r="I9"/>
  <c r="I10"/>
  <c r="I11"/>
  <c r="I12"/>
  <c r="I13"/>
  <c r="I14"/>
  <c r="I15"/>
  <c r="I17"/>
  <c r="I18"/>
  <c r="I19"/>
  <c r="I20"/>
  <c r="I21"/>
  <c r="I22"/>
  <c r="I23"/>
  <c r="I24"/>
  <c r="I25"/>
  <c r="I26"/>
  <c r="I27"/>
  <c r="I29"/>
  <c r="I30"/>
  <c r="I31"/>
  <c r="I32"/>
  <c r="I28"/>
  <c r="T6"/>
  <c r="T7"/>
  <c r="X7" s="1"/>
  <c r="T8"/>
  <c r="X8" s="1"/>
  <c r="T9"/>
  <c r="T10"/>
  <c r="T11"/>
  <c r="X11" s="1"/>
  <c r="T12"/>
  <c r="X12" s="1"/>
  <c r="T13"/>
  <c r="V13" s="1"/>
  <c r="T14"/>
  <c r="T15"/>
  <c r="X15" s="1"/>
  <c r="T17"/>
  <c r="T18"/>
  <c r="X18" s="1"/>
  <c r="T19"/>
  <c r="X19" s="1"/>
  <c r="T20"/>
  <c r="X20" s="1"/>
  <c r="T21"/>
  <c r="T22"/>
  <c r="X22" s="1"/>
  <c r="T23"/>
  <c r="X23" s="1"/>
  <c r="T24"/>
  <c r="T25"/>
  <c r="T26"/>
  <c r="X26" s="1"/>
  <c r="T27"/>
  <c r="X27" s="1"/>
  <c r="T28"/>
  <c r="X28" s="1"/>
  <c r="T29"/>
  <c r="T30"/>
  <c r="X30" s="1"/>
  <c r="T31"/>
  <c r="X31" s="1"/>
  <c r="T32"/>
  <c r="X32" s="1"/>
  <c r="U6"/>
  <c r="W6" s="1"/>
  <c r="U7"/>
  <c r="W7" s="1"/>
  <c r="U8"/>
  <c r="U9"/>
  <c r="W9" s="1"/>
  <c r="U10"/>
  <c r="W10" s="1"/>
  <c r="U11"/>
  <c r="W11" s="1"/>
  <c r="U12"/>
  <c r="U13"/>
  <c r="W13" s="1"/>
  <c r="U14"/>
  <c r="W14" s="1"/>
  <c r="U15"/>
  <c r="W15" s="1"/>
  <c r="U17"/>
  <c r="W17" s="1"/>
  <c r="U18"/>
  <c r="W18" s="1"/>
  <c r="U19"/>
  <c r="W19" s="1"/>
  <c r="U20"/>
  <c r="W20" s="1"/>
  <c r="U21"/>
  <c r="W21" s="1"/>
  <c r="U22"/>
  <c r="W22" s="1"/>
  <c r="U23"/>
  <c r="W23" s="1"/>
  <c r="U24"/>
  <c r="W24" s="1"/>
  <c r="U25"/>
  <c r="W25" s="1"/>
  <c r="U26"/>
  <c r="W26" s="1"/>
  <c r="U27"/>
  <c r="U28"/>
  <c r="W28" s="1"/>
  <c r="U29"/>
  <c r="W29" s="1"/>
  <c r="U30"/>
  <c r="W30" s="1"/>
  <c r="U31"/>
  <c r="V32"/>
  <c r="U32"/>
  <c r="W32" s="1"/>
  <c r="O17"/>
  <c r="O6"/>
  <c r="M34"/>
  <c r="J32"/>
  <c r="J28"/>
  <c r="V25" l="1"/>
  <c r="X13"/>
  <c r="V29"/>
  <c r="V28"/>
  <c r="V14"/>
  <c r="V6"/>
  <c r="V24"/>
  <c r="J15"/>
  <c r="V21"/>
  <c r="J14"/>
  <c r="V10"/>
  <c r="V20"/>
  <c r="P19"/>
  <c r="V9"/>
  <c r="U5"/>
  <c r="P10"/>
  <c r="P24"/>
  <c r="U16"/>
  <c r="V17"/>
  <c r="V27"/>
  <c r="X24"/>
  <c r="J24" s="1"/>
  <c r="V12"/>
  <c r="X9"/>
  <c r="V31"/>
  <c r="V23"/>
  <c r="W12"/>
  <c r="V15"/>
  <c r="V11"/>
  <c r="X29"/>
  <c r="X25"/>
  <c r="J25" s="1"/>
  <c r="X21"/>
  <c r="X17"/>
  <c r="J17" s="1"/>
  <c r="X14"/>
  <c r="X10"/>
  <c r="X6"/>
  <c r="J6" s="1"/>
  <c r="V19"/>
  <c r="V7"/>
  <c r="J27"/>
  <c r="V8"/>
  <c r="W31"/>
  <c r="W27"/>
  <c r="W8"/>
  <c r="W5" s="1"/>
  <c r="V30"/>
  <c r="V26"/>
  <c r="V22"/>
  <c r="V18"/>
  <c r="J31"/>
  <c r="P18"/>
  <c r="P14"/>
  <c r="P8"/>
  <c r="P15"/>
  <c r="P6"/>
  <c r="P7"/>
  <c r="P12"/>
  <c r="P13"/>
  <c r="P11"/>
  <c r="P9"/>
  <c r="P26"/>
  <c r="P27"/>
  <c r="J19"/>
  <c r="P20"/>
  <c r="P17"/>
  <c r="P25"/>
  <c r="P21"/>
  <c r="P30"/>
  <c r="P22"/>
  <c r="P29"/>
  <c r="P31"/>
  <c r="P23"/>
  <c r="P28"/>
  <c r="P32"/>
  <c r="J7"/>
  <c r="J10"/>
  <c r="J13"/>
  <c r="J11"/>
  <c r="J9"/>
  <c r="J23"/>
  <c r="J30"/>
  <c r="J26"/>
  <c r="J20"/>
  <c r="J18"/>
  <c r="J22"/>
  <c r="J8"/>
  <c r="J12"/>
  <c r="J29"/>
  <c r="J21"/>
  <c r="W16" l="1"/>
  <c r="J16"/>
  <c r="V16"/>
  <c r="V5"/>
  <c r="T5" s="1"/>
  <c r="P5"/>
  <c r="P16"/>
  <c r="J5"/>
  <c r="T16" l="1"/>
  <c r="D34"/>
</calcChain>
</file>

<file path=xl/sharedStrings.xml><?xml version="1.0" encoding="utf-8"?>
<sst xmlns="http://schemas.openxmlformats.org/spreadsheetml/2006/main" count="62" uniqueCount="36">
  <si>
    <t>Nom :</t>
  </si>
  <si>
    <t>Mettre des 1  dans les cases et un seul 1 par ligne</t>
  </si>
  <si>
    <t>Prénom :</t>
  </si>
  <si>
    <r>
      <t xml:space="preserve">ÉVALUATION CONSTRUCTION DU PRODUIT EN CAO     </t>
    </r>
    <r>
      <rPr>
        <sz val="10"/>
        <color indexed="10"/>
        <rFont val="Arial"/>
        <family val="2"/>
      </rPr>
      <t>(</t>
    </r>
    <r>
      <rPr>
        <b/>
        <sz val="10"/>
        <color indexed="10"/>
        <rFont val="Arial"/>
        <family val="2"/>
      </rPr>
      <t>ROBE PAULINE</t>
    </r>
    <r>
      <rPr>
        <b/>
        <i/>
        <sz val="10"/>
        <color indexed="10"/>
        <rFont val="Arial"/>
        <family val="2"/>
      </rPr>
      <t>)</t>
    </r>
  </si>
  <si>
    <t>Compétences évaluées</t>
  </si>
  <si>
    <r>
      <t xml:space="preserve">Indicateurs de performance                                                                                        </t>
    </r>
    <r>
      <rPr>
        <sz val="10"/>
        <rFont val="Arial"/>
        <family val="2"/>
      </rPr>
      <t>évaluation</t>
    </r>
  </si>
  <si>
    <t>non</t>
  </si>
  <si>
    <t>Profil du candidat</t>
  </si>
  <si>
    <t>Poids</t>
  </si>
  <si>
    <t>C1.41 : Construire et/ou modifier un patron de base en CAO</t>
  </si>
  <si>
    <t>Poids de la compétence</t>
  </si>
  <si>
    <t>Poids du critère</t>
  </si>
  <si>
    <t>C1.43 : Industrialiser un patron.</t>
  </si>
  <si>
    <t>Note brute obtenue par calcul automatique</t>
  </si>
  <si>
    <t xml:space="preserve"> /20</t>
  </si>
  <si>
    <t>Appréciation globale</t>
  </si>
  <si>
    <t>Les plans sont définis correctement</t>
  </si>
  <si>
    <t>Les symétries sont appliquées correctement</t>
  </si>
  <si>
    <t>Les pointages sont présents et corrects</t>
  </si>
  <si>
    <t>L'extraction des pièces est faite avec dépendance</t>
  </si>
  <si>
    <t>Les pièces sont contrôlées en partie découpée</t>
  </si>
  <si>
    <t>Industrialiser un patron
Contrôler un patronnage
Mettre en place une codification logique
Contrôler le fichier vêtement</t>
  </si>
  <si>
    <t>Note</t>
  </si>
  <si>
    <t>Les dépendances et les liaisons entres les éléments sont judicieuses</t>
  </si>
  <si>
    <t>Les lignes spécifiques du modèle sont correctes et correspondent au cahier des charges</t>
  </si>
  <si>
    <t>total des points</t>
  </si>
  <si>
    <t>Les lignes insérées  sur les différents plans sont judicieusement choisies</t>
  </si>
  <si>
    <t>Les crans sont présents et judicieusement  choisis</t>
  </si>
  <si>
    <t>La codification des éléments  est correcte</t>
  </si>
  <si>
    <t>La nomenclature est correcte éléments,  quantité et tissu)</t>
  </si>
  <si>
    <t>Réaliser les transformations d'un patron en CAO</t>
  </si>
  <si>
    <t>Les Dl sont présents et corrects (aplombs)</t>
  </si>
  <si>
    <t>Les coutures lignes et pièces sont correctes</t>
  </si>
  <si>
    <t>Les retours d'angles sont corrects</t>
  </si>
  <si>
    <t>Après les symétries, les objets symétrisés sont isolés afin de garder les différents plans lisibles</t>
  </si>
  <si>
    <t>Remarque : si sur une ligne une case est rouge cela signifie que l'indicateur de performance ne peut pas prendre ce niveau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</si>
</sst>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name val="Arial Black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 Narrow"/>
      <family val="2"/>
    </font>
    <font>
      <sz val="12"/>
      <name val="Arial Narrow"/>
      <family val="2"/>
    </font>
    <font>
      <sz val="9"/>
      <color indexed="10"/>
      <name val="Arial Narrow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</xf>
    <xf numFmtId="9" fontId="0" fillId="0" borderId="0" xfId="2" applyFont="1" applyProtection="1"/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9" fontId="14" fillId="0" borderId="16" xfId="2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9" fontId="15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10" fontId="2" fillId="0" borderId="0" xfId="0" applyNumberFormat="1" applyFont="1" applyBorder="1" applyAlignment="1" applyProtection="1">
      <alignment vertical="center"/>
    </xf>
    <xf numFmtId="0" fontId="15" fillId="0" borderId="0" xfId="0" applyFont="1" applyFill="1" applyBorder="1" applyProtection="1">
      <protection hidden="1"/>
    </xf>
    <xf numFmtId="9" fontId="16" fillId="4" borderId="16" xfId="2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center"/>
    </xf>
    <xf numFmtId="9" fontId="17" fillId="5" borderId="18" xfId="0" applyNumberFormat="1" applyFont="1" applyFill="1" applyBorder="1" applyAlignment="1" applyProtection="1">
      <alignment horizontal="center" vertical="center"/>
    </xf>
    <xf numFmtId="2" fontId="11" fillId="0" borderId="0" xfId="0" applyNumberFormat="1" applyFont="1" applyBorder="1" applyAlignment="1" applyProtection="1">
      <alignment vertical="center"/>
    </xf>
    <xf numFmtId="0" fontId="18" fillId="0" borderId="0" xfId="0" applyFont="1" applyProtection="1"/>
    <xf numFmtId="0" fontId="19" fillId="6" borderId="18" xfId="0" applyFont="1" applyFill="1" applyBorder="1" applyAlignment="1" applyProtection="1">
      <alignment vertical="center" wrapText="1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9" fontId="21" fillId="4" borderId="19" xfId="2" applyFont="1" applyFill="1" applyBorder="1" applyAlignment="1" applyProtection="1">
      <alignment horizontal="left" vertical="center"/>
    </xf>
    <xf numFmtId="1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 wrapText="1"/>
    </xf>
    <xf numFmtId="10" fontId="22" fillId="0" borderId="0" xfId="0" applyNumberFormat="1" applyFont="1" applyFill="1" applyBorder="1" applyAlignment="1" applyProtection="1">
      <alignment horizontal="left" vertical="center"/>
    </xf>
    <xf numFmtId="9" fontId="22" fillId="0" borderId="0" xfId="2" applyFont="1" applyFill="1" applyBorder="1" applyAlignment="1" applyProtection="1">
      <alignment horizontal="left" vertical="center"/>
    </xf>
    <xf numFmtId="9" fontId="2" fillId="0" borderId="0" xfId="2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 wrapText="1"/>
    </xf>
    <xf numFmtId="9" fontId="26" fillId="8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top" wrapText="1"/>
    </xf>
    <xf numFmtId="0" fontId="23" fillId="0" borderId="0" xfId="0" applyFont="1" applyBorder="1" applyAlignment="1" applyProtection="1">
      <alignment vertical="top" wrapText="1"/>
    </xf>
    <xf numFmtId="9" fontId="21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9" fontId="17" fillId="5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ill="1" applyProtection="1"/>
    <xf numFmtId="0" fontId="19" fillId="6" borderId="21" xfId="0" applyFont="1" applyFill="1" applyBorder="1" applyAlignment="1" applyProtection="1">
      <alignment vertical="center" wrapText="1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19" fillId="6" borderId="14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vertical="center"/>
    </xf>
    <xf numFmtId="43" fontId="6" fillId="0" borderId="0" xfId="1" applyFont="1" applyAlignment="1" applyProtection="1">
      <alignment horizontal="center"/>
    </xf>
    <xf numFmtId="43" fontId="15" fillId="0" borderId="0" xfId="1" applyFont="1" applyBorder="1" applyAlignment="1" applyProtection="1">
      <alignment horizontal="center" vertical="center"/>
    </xf>
    <xf numFmtId="43" fontId="17" fillId="5" borderId="0" xfId="1" applyFont="1" applyFill="1" applyBorder="1" applyAlignment="1" applyProtection="1">
      <alignment horizontal="center" vertical="center"/>
    </xf>
    <xf numFmtId="43" fontId="2" fillId="0" borderId="0" xfId="1" applyFont="1" applyBorder="1" applyAlignment="1" applyProtection="1">
      <alignment vertical="center"/>
    </xf>
    <xf numFmtId="0" fontId="5" fillId="0" borderId="0" xfId="0" applyFont="1" applyFill="1" applyProtection="1"/>
    <xf numFmtId="1" fontId="0" fillId="0" borderId="0" xfId="0" applyNumberFormat="1" applyFont="1" applyFill="1" applyProtection="1"/>
    <xf numFmtId="0" fontId="20" fillId="9" borderId="21" xfId="0" applyFont="1" applyFill="1" applyBorder="1" applyAlignment="1" applyProtection="1">
      <alignment horizontal="center" vertical="center"/>
    </xf>
    <xf numFmtId="0" fontId="20" fillId="9" borderId="18" xfId="0" applyFont="1" applyFill="1" applyBorder="1" applyAlignment="1" applyProtection="1">
      <alignment horizontal="center" vertical="center"/>
    </xf>
    <xf numFmtId="0" fontId="20" fillId="9" borderId="14" xfId="0" applyFont="1" applyFill="1" applyBorder="1" applyAlignment="1" applyProtection="1">
      <alignment horizontal="center" vertical="center"/>
    </xf>
    <xf numFmtId="9" fontId="15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top"/>
    </xf>
    <xf numFmtId="0" fontId="25" fillId="0" borderId="0" xfId="0" applyFont="1" applyFill="1" applyBorder="1" applyAlignment="1" applyProtection="1">
      <alignment vertical="top"/>
    </xf>
    <xf numFmtId="9" fontId="0" fillId="0" borderId="0" xfId="2" applyFont="1" applyBorder="1" applyProtection="1"/>
    <xf numFmtId="0" fontId="2" fillId="10" borderId="18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left" vertical="center"/>
    </xf>
    <xf numFmtId="0" fontId="11" fillId="3" borderId="12" xfId="0" applyFont="1" applyFill="1" applyBorder="1" applyAlignment="1" applyProtection="1">
      <alignment horizontal="left" vertical="center"/>
    </xf>
    <xf numFmtId="0" fontId="11" fillId="3" borderId="25" xfId="0" applyFont="1" applyFill="1" applyBorder="1" applyAlignment="1" applyProtection="1">
      <alignment horizontal="left" vertical="center"/>
    </xf>
    <xf numFmtId="0" fontId="11" fillId="0" borderId="20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left" vertical="top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left" vertical="top" wrapText="1"/>
    </xf>
    <xf numFmtId="0" fontId="2" fillId="0" borderId="23" xfId="0" applyFont="1" applyBorder="1" applyAlignment="1" applyProtection="1">
      <alignment horizontal="left" vertical="top" wrapText="1"/>
    </xf>
    <xf numFmtId="0" fontId="8" fillId="0" borderId="17" xfId="0" applyFont="1" applyBorder="1" applyAlignment="1" applyProtection="1">
      <alignment horizontal="right" vertical="center"/>
    </xf>
    <xf numFmtId="164" fontId="2" fillId="0" borderId="11" xfId="0" applyNumberFormat="1" applyFont="1" applyBorder="1" applyAlignment="1" applyProtection="1">
      <alignment vertical="center"/>
    </xf>
    <xf numFmtId="164" fontId="2" fillId="0" borderId="12" xfId="0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2" fillId="7" borderId="1" xfId="0" applyFont="1" applyFill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vertical="top" wrapText="1"/>
      <protection locked="0"/>
    </xf>
    <xf numFmtId="0" fontId="23" fillId="0" borderId="12" xfId="0" applyFont="1" applyBorder="1" applyAlignment="1" applyProtection="1">
      <alignment vertical="top" wrapText="1"/>
      <protection locked="0"/>
    </xf>
    <xf numFmtId="0" fontId="23" fillId="0" borderId="25" xfId="0" applyFont="1" applyBorder="1" applyAlignment="1" applyProtection="1">
      <alignment vertical="top" wrapText="1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7">
    <dxf>
      <font>
        <condense val="0"/>
        <extend val="0"/>
        <color rgb="FF9C0006"/>
      </font>
    </dxf>
    <dxf>
      <numFmt numFmtId="0" formatCode="General"/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numFmt numFmtId="0" formatCode="General"/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583405</xdr:colOff>
      <xdr:row>0</xdr:row>
      <xdr:rowOff>47626</xdr:rowOff>
    </xdr:from>
    <xdr:to>
      <xdr:col>12</xdr:col>
      <xdr:colOff>511969</xdr:colOff>
      <xdr:row>2</xdr:row>
      <xdr:rowOff>119063</xdr:rowOff>
    </xdr:to>
    <xdr:sp macro="" textlink="">
      <xdr:nvSpPr>
        <xdr:cNvPr id="7" name="ZoneTexte 6"/>
        <xdr:cNvSpPr txBox="1"/>
      </xdr:nvSpPr>
      <xdr:spPr>
        <a:xfrm>
          <a:off x="10298905" y="47626"/>
          <a:ext cx="3107533" cy="964406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si la cellule est rouge</a:t>
          </a:r>
          <a:r>
            <a:rPr lang="fr-FR" sz="1100" b="1" baseline="0"/>
            <a:t>  = erreur</a:t>
          </a:r>
        </a:p>
        <a:p>
          <a:r>
            <a:rPr lang="fr-FR" sz="1100" b="0" baseline="0"/>
            <a:t>soit plus de  un "1 " sur la ligne et/ou  le poids de l'indicateur n'est pas coherrent (0% alors que la ligne est validée ou &gt;0% alors que la ligne n'est pas validée)</a:t>
          </a:r>
          <a:endParaRPr lang="fr-FR" sz="1100" b="0"/>
        </a:p>
      </xdr:txBody>
    </xdr:sp>
    <xdr:clientData/>
  </xdr:twoCellAnchor>
  <xdr:twoCellAnchor>
    <xdr:from>
      <xdr:col>8</xdr:col>
      <xdr:colOff>190500</xdr:colOff>
      <xdr:row>1</xdr:row>
      <xdr:rowOff>166687</xdr:rowOff>
    </xdr:from>
    <xdr:to>
      <xdr:col>9</xdr:col>
      <xdr:colOff>0</xdr:colOff>
      <xdr:row>2</xdr:row>
      <xdr:rowOff>178593</xdr:rowOff>
    </xdr:to>
    <xdr:sp macro="" textlink="">
      <xdr:nvSpPr>
        <xdr:cNvPr id="8" name="Flèche à angle droit 7"/>
        <xdr:cNvSpPr/>
      </xdr:nvSpPr>
      <xdr:spPr>
        <a:xfrm flipH="1" flipV="1">
          <a:off x="9906000" y="619125"/>
          <a:ext cx="392906" cy="452437"/>
        </a:xfrm>
        <a:prstGeom prst="bent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0"/>
  <sheetViews>
    <sheetView tabSelected="1" topLeftCell="A3" zoomScale="80" zoomScaleNormal="80" workbookViewId="0">
      <selection activeCell="G23" sqref="G23"/>
    </sheetView>
  </sheetViews>
  <sheetFormatPr baseColWidth="10" defaultRowHeight="15.75"/>
  <cols>
    <col min="1" max="1" width="5.28515625" style="44" customWidth="1"/>
    <col min="2" max="2" width="29.42578125" style="4" customWidth="1"/>
    <col min="3" max="3" width="86.42578125" style="4" customWidth="1"/>
    <col min="4" max="4" width="3.85546875" style="4" customWidth="1"/>
    <col min="5" max="8" width="3.140625" style="4" customWidth="1"/>
    <col min="9" max="9" width="8.7109375" style="2" customWidth="1"/>
    <col min="10" max="10" width="13.7109375" style="3" customWidth="1"/>
    <col min="11" max="11" width="2.28515625" style="4" customWidth="1"/>
    <col min="12" max="12" width="22.85546875" style="4" customWidth="1"/>
    <col min="13" max="13" width="9.140625" style="5" customWidth="1"/>
    <col min="14" max="14" width="11" style="6" hidden="1" customWidth="1"/>
    <col min="15" max="15" width="8.7109375" style="5" customWidth="1"/>
    <col min="16" max="16" width="9" style="53" customWidth="1"/>
    <col min="17" max="18" width="11" style="5" hidden="1" customWidth="1"/>
    <col min="19" max="19" width="11" style="6" hidden="1" customWidth="1"/>
    <col min="20" max="20" width="11" style="6" customWidth="1"/>
    <col min="21" max="23" width="11" style="7" hidden="1" customWidth="1"/>
    <col min="24" max="24" width="11" style="6" hidden="1" customWidth="1"/>
    <col min="25" max="25" width="11" style="6" customWidth="1"/>
    <col min="26" max="29" width="9.140625" style="46" customWidth="1"/>
    <col min="30" max="30" width="9.140625" style="47" customWidth="1"/>
    <col min="31" max="31" width="9.140625" style="4" customWidth="1"/>
    <col min="32" max="16384" width="11.42578125" style="4"/>
  </cols>
  <sheetData>
    <row r="1" spans="1:28" ht="36" customHeight="1">
      <c r="A1" s="68" t="s">
        <v>0</v>
      </c>
      <c r="B1" s="69"/>
      <c r="C1" s="1"/>
      <c r="D1" s="70" t="s">
        <v>1</v>
      </c>
      <c r="E1" s="71"/>
      <c r="F1" s="71"/>
      <c r="G1" s="71"/>
      <c r="H1" s="72"/>
    </row>
    <row r="2" spans="1:28" ht="34.5" customHeight="1" thickBot="1">
      <c r="A2" s="76" t="s">
        <v>2</v>
      </c>
      <c r="B2" s="77"/>
      <c r="C2" s="1"/>
      <c r="D2" s="73"/>
      <c r="E2" s="74"/>
      <c r="F2" s="74"/>
      <c r="G2" s="74"/>
      <c r="H2" s="75"/>
      <c r="N2" s="8"/>
      <c r="T2" s="8"/>
      <c r="U2" s="9"/>
      <c r="V2" s="9"/>
      <c r="W2" s="9"/>
      <c r="X2" s="8"/>
      <c r="Y2" s="8"/>
    </row>
    <row r="3" spans="1:28" ht="16.5" customHeight="1" thickBot="1">
      <c r="A3" s="78" t="s">
        <v>3</v>
      </c>
      <c r="B3" s="79"/>
      <c r="C3" s="79"/>
      <c r="D3" s="80"/>
      <c r="E3" s="80"/>
      <c r="F3" s="80"/>
      <c r="G3" s="80"/>
      <c r="H3" s="81"/>
      <c r="N3" s="82"/>
      <c r="T3" s="82" t="s">
        <v>25</v>
      </c>
      <c r="U3" s="9"/>
      <c r="V3" s="26"/>
      <c r="W3" s="9"/>
      <c r="X3" s="8"/>
      <c r="Y3" s="8"/>
    </row>
    <row r="4" spans="1:28" thickBot="1">
      <c r="A4" s="83" t="s">
        <v>4</v>
      </c>
      <c r="B4" s="84"/>
      <c r="C4" s="10" t="s">
        <v>5</v>
      </c>
      <c r="D4" s="11" t="s">
        <v>6</v>
      </c>
      <c r="E4" s="11">
        <v>0</v>
      </c>
      <c r="F4" s="11">
        <v>1</v>
      </c>
      <c r="G4" s="11">
        <v>2</v>
      </c>
      <c r="H4" s="12">
        <v>3</v>
      </c>
      <c r="I4" s="13"/>
      <c r="J4" s="14" t="s">
        <v>7</v>
      </c>
      <c r="K4" s="15"/>
      <c r="L4" s="16"/>
      <c r="M4" s="17" t="s">
        <v>8</v>
      </c>
      <c r="N4" s="82"/>
      <c r="O4" s="17"/>
      <c r="P4" s="54" t="s">
        <v>22</v>
      </c>
      <c r="Q4" s="17"/>
      <c r="R4" s="17"/>
      <c r="S4" s="18"/>
      <c r="T4" s="82"/>
      <c r="U4" s="19"/>
      <c r="V4" s="19"/>
      <c r="W4" s="19"/>
      <c r="X4" s="20"/>
      <c r="Y4" s="8"/>
    </row>
    <row r="5" spans="1:28" ht="18.75" customHeight="1" thickBot="1">
      <c r="A5" s="85" t="s">
        <v>9</v>
      </c>
      <c r="B5" s="86"/>
      <c r="C5" s="86"/>
      <c r="D5" s="86"/>
      <c r="E5" s="86"/>
      <c r="F5" s="86"/>
      <c r="G5" s="86"/>
      <c r="H5" s="87"/>
      <c r="I5" s="21"/>
      <c r="J5" s="22">
        <f>AVERAGE(J6:J15)</f>
        <v>1</v>
      </c>
      <c r="K5" s="23"/>
      <c r="L5" s="24" t="s">
        <v>10</v>
      </c>
      <c r="M5" s="25">
        <v>0.75</v>
      </c>
      <c r="N5" s="26"/>
      <c r="O5" s="45"/>
      <c r="P5" s="55">
        <f>SUM(P6:P15)</f>
        <v>8.571428571428573</v>
      </c>
      <c r="Q5" s="45"/>
      <c r="R5" s="45"/>
      <c r="S5" s="18"/>
      <c r="T5" s="26">
        <f>IF(U5=1,(V5/W5),0)</f>
        <v>20.000000000000004</v>
      </c>
      <c r="U5" s="19">
        <f>IF(SUM(U6:U15)=0,0,1)</f>
        <v>1</v>
      </c>
      <c r="V5" s="19">
        <f>SUM(V6:V15)</f>
        <v>36</v>
      </c>
      <c r="W5" s="19">
        <f>SUM(W6:W15)</f>
        <v>1.7999999999999998</v>
      </c>
      <c r="X5" s="20"/>
      <c r="Y5" s="27"/>
    </row>
    <row r="6" spans="1:28" ht="15" customHeight="1">
      <c r="A6" s="88"/>
      <c r="B6" s="89" t="s">
        <v>30</v>
      </c>
      <c r="C6" s="48" t="s">
        <v>16</v>
      </c>
      <c r="D6" s="59"/>
      <c r="E6" s="49"/>
      <c r="F6" s="49"/>
      <c r="G6" s="49"/>
      <c r="H6" s="49">
        <v>1</v>
      </c>
      <c r="I6" s="21" t="str">
        <f t="shared" ref="I6:I15" si="0">IF(OR(AND(SUM(D6:H6)&gt;1,M6&gt;0),AND(SUM(D6:H6)=1,M6=0),AND(SUM(D6:H6)=0,M6&gt;0),AND(SUM(D6:H6)=1,C6="")),"  ","")</f>
        <v/>
      </c>
      <c r="J6" s="30">
        <f>IF(U6=0,"",X6)</f>
        <v>1</v>
      </c>
      <c r="K6" s="31"/>
      <c r="L6" s="32" t="s">
        <v>11</v>
      </c>
      <c r="M6" s="17">
        <v>0.2</v>
      </c>
      <c r="N6" s="33"/>
      <c r="O6" s="17">
        <f>SUM(M6:M15)</f>
        <v>1.7999999999999998</v>
      </c>
      <c r="P6" s="54">
        <f>(IF(F6&lt;&gt;"",1/3)+IF(G6&lt;&gt;"",2/3)+IF(H6&lt;&gt;"",3/3))*M6/$O$6*($M$5/$M$34*20)</f>
        <v>0.95238095238095255</v>
      </c>
      <c r="Q6" s="17"/>
      <c r="R6" s="17"/>
      <c r="S6" s="18"/>
      <c r="T6" s="33">
        <f>(IF(F6&lt;&gt;"",1/3)+IF(G6&lt;&gt;"",2/3)+IF(H6&lt;&gt;"",3/3))*M6*20</f>
        <v>4</v>
      </c>
      <c r="U6" s="19">
        <f t="shared" ref="U6:U15" si="1">IF(D6="non",0,IF(E6&lt;&gt;"",1,0)+IF(F6&lt;&gt;"",1,0)+IF(G6&lt;&gt;"",1,0)+IF(H6&lt;&gt;"",1,0))</f>
        <v>1</v>
      </c>
      <c r="V6" s="19">
        <f>T6*U6</f>
        <v>4</v>
      </c>
      <c r="W6" s="19">
        <f>U6*M6</f>
        <v>0.2</v>
      </c>
      <c r="X6" s="20">
        <f t="shared" ref="X6:X15" si="2">T6/(M6*20)</f>
        <v>1</v>
      </c>
      <c r="Y6" s="27"/>
      <c r="AB6" s="57"/>
    </row>
    <row r="7" spans="1:28" ht="15">
      <c r="A7" s="88"/>
      <c r="B7" s="89"/>
      <c r="C7" s="28" t="s">
        <v>26</v>
      </c>
      <c r="D7" s="60"/>
      <c r="E7" s="29"/>
      <c r="F7" s="29"/>
      <c r="G7" s="29"/>
      <c r="H7" s="29">
        <v>1</v>
      </c>
      <c r="I7" s="21" t="str">
        <f t="shared" si="0"/>
        <v/>
      </c>
      <c r="J7" s="30">
        <f>IF(U7=0,"",X7)</f>
        <v>1</v>
      </c>
      <c r="K7" s="31"/>
      <c r="L7" s="32" t="s">
        <v>11</v>
      </c>
      <c r="M7" s="17">
        <v>0.2</v>
      </c>
      <c r="N7" s="33"/>
      <c r="O7" s="17"/>
      <c r="P7" s="54">
        <f t="shared" ref="P7:P15" si="3">(IF(F7&lt;&gt;"",1/3)+IF(G7&lt;&gt;"",2/3)+IF(H7&lt;&gt;"",3/3))*M7/$O$6*($M$5/$M$34*20)</f>
        <v>0.95238095238095255</v>
      </c>
      <c r="Q7" s="17"/>
      <c r="R7" s="17"/>
      <c r="S7" s="18"/>
      <c r="T7" s="33">
        <f t="shared" ref="T7:T32" si="4">(IF(F7&lt;&gt;"",1/3)+IF(G7&lt;&gt;"",2/3)+IF(H7&lt;&gt;"",3/3))*M7*20</f>
        <v>4</v>
      </c>
      <c r="U7" s="19">
        <f t="shared" si="1"/>
        <v>1</v>
      </c>
      <c r="V7" s="19">
        <f t="shared" ref="V7:V15" si="5">T7*U7</f>
        <v>4</v>
      </c>
      <c r="W7" s="19">
        <f t="shared" ref="W7:W15" si="6">U7*M7</f>
        <v>0.2</v>
      </c>
      <c r="X7" s="20">
        <f t="shared" si="2"/>
        <v>1</v>
      </c>
      <c r="Y7" s="27"/>
      <c r="AB7" s="57"/>
    </row>
    <row r="8" spans="1:28" ht="15">
      <c r="A8" s="88"/>
      <c r="B8" s="89"/>
      <c r="C8" s="28" t="s">
        <v>24</v>
      </c>
      <c r="D8" s="60"/>
      <c r="E8" s="29"/>
      <c r="F8" s="29"/>
      <c r="G8" s="29"/>
      <c r="H8" s="29">
        <v>1</v>
      </c>
      <c r="I8" s="21" t="str">
        <f t="shared" si="0"/>
        <v/>
      </c>
      <c r="J8" s="30">
        <f>IF(U8=0,"",X8)</f>
        <v>1</v>
      </c>
      <c r="K8" s="31"/>
      <c r="L8" s="32" t="s">
        <v>11</v>
      </c>
      <c r="M8" s="17">
        <v>0.5</v>
      </c>
      <c r="N8" s="33"/>
      <c r="O8" s="17"/>
      <c r="P8" s="54">
        <f t="shared" si="3"/>
        <v>2.3809523809523809</v>
      </c>
      <c r="Q8" s="17"/>
      <c r="R8" s="17"/>
      <c r="S8" s="18"/>
      <c r="T8" s="33">
        <f t="shared" si="4"/>
        <v>10</v>
      </c>
      <c r="U8" s="19">
        <f t="shared" si="1"/>
        <v>1</v>
      </c>
      <c r="V8" s="19">
        <f t="shared" si="5"/>
        <v>10</v>
      </c>
      <c r="W8" s="19">
        <f t="shared" si="6"/>
        <v>0.5</v>
      </c>
      <c r="X8" s="20">
        <f t="shared" si="2"/>
        <v>1</v>
      </c>
      <c r="Y8" s="27"/>
      <c r="AB8" s="57"/>
    </row>
    <row r="9" spans="1:28" ht="15">
      <c r="A9" s="88"/>
      <c r="B9" s="89"/>
      <c r="C9" s="28" t="s">
        <v>23</v>
      </c>
      <c r="D9" s="60"/>
      <c r="E9" s="29"/>
      <c r="F9" s="29"/>
      <c r="G9" s="29"/>
      <c r="H9" s="29">
        <v>1</v>
      </c>
      <c r="I9" s="21" t="str">
        <f t="shared" si="0"/>
        <v/>
      </c>
      <c r="J9" s="30">
        <f>IF(U9=0,"",X9)</f>
        <v>1</v>
      </c>
      <c r="K9" s="31"/>
      <c r="L9" s="32" t="s">
        <v>11</v>
      </c>
      <c r="M9" s="17">
        <v>0.3</v>
      </c>
      <c r="N9" s="33"/>
      <c r="O9" s="17"/>
      <c r="P9" s="54">
        <f t="shared" si="3"/>
        <v>1.4285714285714286</v>
      </c>
      <c r="Q9" s="17"/>
      <c r="R9" s="17"/>
      <c r="S9" s="18"/>
      <c r="T9" s="33">
        <f t="shared" si="4"/>
        <v>6</v>
      </c>
      <c r="U9" s="19">
        <f t="shared" si="1"/>
        <v>1</v>
      </c>
      <c r="V9" s="19">
        <f t="shared" si="5"/>
        <v>6</v>
      </c>
      <c r="W9" s="19">
        <f t="shared" si="6"/>
        <v>0.3</v>
      </c>
      <c r="X9" s="20">
        <f t="shared" si="2"/>
        <v>1</v>
      </c>
      <c r="Y9" s="27"/>
      <c r="AB9" s="57"/>
    </row>
    <row r="10" spans="1:28" ht="15">
      <c r="A10" s="88"/>
      <c r="B10" s="89"/>
      <c r="C10" s="28" t="s">
        <v>17</v>
      </c>
      <c r="D10" s="60"/>
      <c r="E10" s="29"/>
      <c r="F10" s="29"/>
      <c r="G10" s="29"/>
      <c r="H10" s="29">
        <v>1</v>
      </c>
      <c r="I10" s="21" t="str">
        <f t="shared" si="0"/>
        <v/>
      </c>
      <c r="J10" s="30">
        <f>IF(U10=0,"",X10)</f>
        <v>1</v>
      </c>
      <c r="K10" s="31"/>
      <c r="L10" s="32" t="s">
        <v>11</v>
      </c>
      <c r="M10" s="17">
        <v>0.2</v>
      </c>
      <c r="N10" s="33"/>
      <c r="O10" s="17"/>
      <c r="P10" s="54">
        <f t="shared" si="3"/>
        <v>0.95238095238095255</v>
      </c>
      <c r="Q10" s="17"/>
      <c r="R10" s="17"/>
      <c r="S10" s="18"/>
      <c r="T10" s="33">
        <f t="shared" si="4"/>
        <v>4</v>
      </c>
      <c r="U10" s="19">
        <f t="shared" si="1"/>
        <v>1</v>
      </c>
      <c r="V10" s="19">
        <f t="shared" si="5"/>
        <v>4</v>
      </c>
      <c r="W10" s="19">
        <f t="shared" si="6"/>
        <v>0.2</v>
      </c>
      <c r="X10" s="20">
        <f t="shared" si="2"/>
        <v>1</v>
      </c>
      <c r="Y10" s="27"/>
      <c r="AB10" s="57"/>
    </row>
    <row r="11" spans="1:28" ht="15">
      <c r="A11" s="88"/>
      <c r="B11" s="89"/>
      <c r="C11" s="28" t="s">
        <v>34</v>
      </c>
      <c r="D11" s="60"/>
      <c r="E11" s="29"/>
      <c r="F11" s="29"/>
      <c r="G11" s="29"/>
      <c r="H11" s="29">
        <v>1</v>
      </c>
      <c r="I11" s="21" t="str">
        <f t="shared" si="0"/>
        <v/>
      </c>
      <c r="J11" s="30">
        <f t="shared" ref="J11:J15" si="7">IF(U11=0,"",X11)</f>
        <v>1</v>
      </c>
      <c r="K11" s="31"/>
      <c r="L11" s="32" t="s">
        <v>11</v>
      </c>
      <c r="M11" s="17">
        <v>0.2</v>
      </c>
      <c r="N11" s="33"/>
      <c r="O11" s="17"/>
      <c r="P11" s="54">
        <f t="shared" si="3"/>
        <v>0.95238095238095255</v>
      </c>
      <c r="Q11" s="17"/>
      <c r="R11" s="17"/>
      <c r="S11" s="18"/>
      <c r="T11" s="33">
        <f t="shared" si="4"/>
        <v>4</v>
      </c>
      <c r="U11" s="19">
        <f t="shared" si="1"/>
        <v>1</v>
      </c>
      <c r="V11" s="19">
        <f t="shared" si="5"/>
        <v>4</v>
      </c>
      <c r="W11" s="19">
        <f t="shared" si="6"/>
        <v>0.2</v>
      </c>
      <c r="X11" s="20">
        <f t="shared" si="2"/>
        <v>1</v>
      </c>
      <c r="Y11" s="27"/>
      <c r="AB11" s="57"/>
    </row>
    <row r="12" spans="1:28" ht="15">
      <c r="A12" s="88"/>
      <c r="B12" s="89"/>
      <c r="C12" s="28" t="s">
        <v>31</v>
      </c>
      <c r="D12" s="60"/>
      <c r="E12" s="29"/>
      <c r="F12" s="29"/>
      <c r="G12" s="29"/>
      <c r="H12" s="29">
        <v>1</v>
      </c>
      <c r="I12" s="21" t="str">
        <f t="shared" si="0"/>
        <v/>
      </c>
      <c r="J12" s="30">
        <f t="shared" si="7"/>
        <v>1</v>
      </c>
      <c r="K12" s="31"/>
      <c r="L12" s="32" t="s">
        <v>11</v>
      </c>
      <c r="M12" s="17">
        <v>0.2</v>
      </c>
      <c r="N12" s="33"/>
      <c r="O12" s="17"/>
      <c r="P12" s="54">
        <f t="shared" si="3"/>
        <v>0.95238095238095255</v>
      </c>
      <c r="Q12" s="17"/>
      <c r="R12" s="17"/>
      <c r="S12" s="18"/>
      <c r="T12" s="33">
        <f t="shared" si="4"/>
        <v>4</v>
      </c>
      <c r="U12" s="19">
        <f t="shared" si="1"/>
        <v>1</v>
      </c>
      <c r="V12" s="19">
        <f t="shared" si="5"/>
        <v>4</v>
      </c>
      <c r="W12" s="19">
        <f t="shared" si="6"/>
        <v>0.2</v>
      </c>
      <c r="X12" s="20">
        <f t="shared" si="2"/>
        <v>1</v>
      </c>
      <c r="Y12" s="27"/>
      <c r="AB12" s="57"/>
    </row>
    <row r="13" spans="1:28" ht="15">
      <c r="A13" s="88"/>
      <c r="B13" s="89"/>
      <c r="C13" s="28"/>
      <c r="D13" s="60"/>
      <c r="E13" s="29"/>
      <c r="F13" s="29"/>
      <c r="G13" s="29"/>
      <c r="H13" s="29"/>
      <c r="I13" s="21" t="str">
        <f t="shared" si="0"/>
        <v/>
      </c>
      <c r="J13" s="30" t="str">
        <f t="shared" si="7"/>
        <v/>
      </c>
      <c r="K13" s="31"/>
      <c r="L13" s="32" t="s">
        <v>11</v>
      </c>
      <c r="M13" s="17">
        <v>0</v>
      </c>
      <c r="N13" s="33"/>
      <c r="O13" s="17"/>
      <c r="P13" s="54">
        <f t="shared" si="3"/>
        <v>0</v>
      </c>
      <c r="Q13" s="17"/>
      <c r="R13" s="17"/>
      <c r="S13" s="18"/>
      <c r="T13" s="33">
        <f t="shared" si="4"/>
        <v>0</v>
      </c>
      <c r="U13" s="19">
        <f t="shared" si="1"/>
        <v>0</v>
      </c>
      <c r="V13" s="19">
        <f t="shared" si="5"/>
        <v>0</v>
      </c>
      <c r="W13" s="19">
        <f t="shared" si="6"/>
        <v>0</v>
      </c>
      <c r="X13" s="20" t="e">
        <f t="shared" si="2"/>
        <v>#DIV/0!</v>
      </c>
      <c r="Y13" s="27"/>
      <c r="AB13" s="57"/>
    </row>
    <row r="14" spans="1:28" ht="15">
      <c r="A14" s="88"/>
      <c r="B14" s="89"/>
      <c r="C14" s="28"/>
      <c r="D14" s="60"/>
      <c r="E14" s="29"/>
      <c r="F14" s="29"/>
      <c r="G14" s="29"/>
      <c r="H14" s="29"/>
      <c r="I14" s="21" t="str">
        <f t="shared" si="0"/>
        <v/>
      </c>
      <c r="J14" s="30" t="str">
        <f t="shared" si="7"/>
        <v/>
      </c>
      <c r="K14" s="31"/>
      <c r="L14" s="32" t="s">
        <v>11</v>
      </c>
      <c r="M14" s="17">
        <v>0</v>
      </c>
      <c r="N14" s="33"/>
      <c r="O14" s="17"/>
      <c r="P14" s="54">
        <f t="shared" si="3"/>
        <v>0</v>
      </c>
      <c r="Q14" s="17"/>
      <c r="R14" s="17"/>
      <c r="S14" s="18"/>
      <c r="T14" s="33">
        <f t="shared" si="4"/>
        <v>0</v>
      </c>
      <c r="U14" s="19">
        <f t="shared" si="1"/>
        <v>0</v>
      </c>
      <c r="V14" s="19">
        <f t="shared" si="5"/>
        <v>0</v>
      </c>
      <c r="W14" s="19">
        <f t="shared" si="6"/>
        <v>0</v>
      </c>
      <c r="X14" s="20" t="e">
        <f t="shared" si="2"/>
        <v>#DIV/0!</v>
      </c>
      <c r="Y14" s="27"/>
      <c r="AB14" s="57"/>
    </row>
    <row r="15" spans="1:28" thickBot="1">
      <c r="A15" s="88"/>
      <c r="B15" s="89"/>
      <c r="C15" s="50"/>
      <c r="D15" s="61"/>
      <c r="E15" s="51"/>
      <c r="F15" s="51"/>
      <c r="G15" s="51"/>
      <c r="H15" s="51"/>
      <c r="I15" s="21" t="str">
        <f t="shared" si="0"/>
        <v/>
      </c>
      <c r="J15" s="30" t="str">
        <f t="shared" si="7"/>
        <v/>
      </c>
      <c r="K15" s="31"/>
      <c r="L15" s="32" t="s">
        <v>11</v>
      </c>
      <c r="M15" s="17">
        <v>0</v>
      </c>
      <c r="N15" s="33"/>
      <c r="O15" s="17"/>
      <c r="P15" s="54">
        <f t="shared" si="3"/>
        <v>0</v>
      </c>
      <c r="Q15" s="17"/>
      <c r="R15" s="17"/>
      <c r="S15" s="18"/>
      <c r="T15" s="33">
        <f t="shared" si="4"/>
        <v>0</v>
      </c>
      <c r="U15" s="19">
        <f t="shared" si="1"/>
        <v>0</v>
      </c>
      <c r="V15" s="19">
        <f t="shared" si="5"/>
        <v>0</v>
      </c>
      <c r="W15" s="19">
        <f t="shared" si="6"/>
        <v>0</v>
      </c>
      <c r="X15" s="20" t="e">
        <f t="shared" si="2"/>
        <v>#DIV/0!</v>
      </c>
      <c r="Y15" s="27"/>
      <c r="AB15" s="57"/>
    </row>
    <row r="16" spans="1:28" ht="12.75" customHeight="1" thickBot="1">
      <c r="A16" s="85" t="s">
        <v>12</v>
      </c>
      <c r="B16" s="86"/>
      <c r="C16" s="86"/>
      <c r="D16" s="86"/>
      <c r="E16" s="86"/>
      <c r="F16" s="86"/>
      <c r="G16" s="86"/>
      <c r="H16" s="87"/>
      <c r="I16" s="21"/>
      <c r="J16" s="22">
        <f>AVERAGE(J17:J32)</f>
        <v>1</v>
      </c>
      <c r="K16" s="23"/>
      <c r="L16" s="24" t="s">
        <v>10</v>
      </c>
      <c r="M16" s="25">
        <v>1</v>
      </c>
      <c r="N16" s="26"/>
      <c r="O16" s="45"/>
      <c r="P16" s="55">
        <f>SUM(P17:P32)</f>
        <v>11.428571428571423</v>
      </c>
      <c r="Q16" s="45"/>
      <c r="R16" s="45"/>
      <c r="S16" s="18"/>
      <c r="T16" s="26">
        <f>IF(U16=1,(V16)/(W16),0)</f>
        <v>19.999999999999996</v>
      </c>
      <c r="U16" s="19">
        <f>IF(SUM(U17:U32)=0,0,1)</f>
        <v>1</v>
      </c>
      <c r="V16" s="19">
        <f>SUM(V17:V32)</f>
        <v>32</v>
      </c>
      <c r="W16" s="19">
        <f>SUM(W17:W32)</f>
        <v>1.6000000000000003</v>
      </c>
      <c r="X16" s="20"/>
      <c r="Y16" s="27"/>
    </row>
    <row r="17" spans="1:28" ht="17.25" customHeight="1">
      <c r="A17" s="90"/>
      <c r="B17" s="93" t="s">
        <v>21</v>
      </c>
      <c r="C17" s="34" t="s">
        <v>32</v>
      </c>
      <c r="D17" s="59"/>
      <c r="E17" s="49"/>
      <c r="F17" s="49"/>
      <c r="G17" s="49"/>
      <c r="H17" s="49">
        <v>1</v>
      </c>
      <c r="I17" s="21" t="str">
        <f t="shared" ref="I17:I27" si="8">IF(OR(AND(SUM(D17:H17)&gt;1,M17&gt;0),AND(SUM(D17:H17)=1,M17=0),AND(SUM(D17:H17)=0,M17&gt;0),AND(SUM(D17:H17)=1,C17="")),"  ","")</f>
        <v/>
      </c>
      <c r="J17" s="30">
        <f t="shared" ref="J17:J32" si="9">IF(U17=0,"",X17)</f>
        <v>1</v>
      </c>
      <c r="K17" s="31"/>
      <c r="L17" s="32" t="s">
        <v>11</v>
      </c>
      <c r="M17" s="17">
        <v>0.25</v>
      </c>
      <c r="N17" s="33"/>
      <c r="O17" s="17">
        <f>SUM(M17:M32)</f>
        <v>1.6000000000000003</v>
      </c>
      <c r="P17" s="54">
        <f>(IF(F17&lt;&gt;"",1/3)+IF(G17&lt;&gt;"",2/3)+IF(H17&lt;&gt;"",3/3))*M17/$O$17*($M$16/$M$34*20)</f>
        <v>1.7857142857142851</v>
      </c>
      <c r="Q17" s="21"/>
      <c r="R17" s="17"/>
      <c r="S17" s="18"/>
      <c r="T17" s="33">
        <f t="shared" si="4"/>
        <v>5</v>
      </c>
      <c r="U17" s="19">
        <f t="shared" ref="U17:U32" si="10">IF(D17="non",0,IF(E17&lt;&gt;"",1,0)+IF(F17&lt;&gt;"",1,0)+IF(G17&lt;&gt;"",1,0)+IF(H17&lt;&gt;"",1,0))</f>
        <v>1</v>
      </c>
      <c r="V17" s="19">
        <f>T17*U17</f>
        <v>5</v>
      </c>
      <c r="W17" s="19">
        <f>U17*M17</f>
        <v>0.25</v>
      </c>
      <c r="X17" s="20">
        <f t="shared" ref="X17:X32" si="11">T17/(M17*20)</f>
        <v>1</v>
      </c>
      <c r="Y17" s="27"/>
      <c r="AB17" s="57"/>
    </row>
    <row r="18" spans="1:28" ht="15">
      <c r="A18" s="91"/>
      <c r="B18" s="94"/>
      <c r="C18" s="34" t="s">
        <v>27</v>
      </c>
      <c r="D18" s="60"/>
      <c r="E18" s="29"/>
      <c r="F18" s="29"/>
      <c r="G18" s="29"/>
      <c r="H18" s="29">
        <v>1</v>
      </c>
      <c r="I18" s="21" t="str">
        <f t="shared" si="8"/>
        <v/>
      </c>
      <c r="J18" s="30">
        <f t="shared" si="9"/>
        <v>1</v>
      </c>
      <c r="K18" s="31"/>
      <c r="L18" s="32" t="s">
        <v>11</v>
      </c>
      <c r="M18" s="17">
        <v>0.25</v>
      </c>
      <c r="N18" s="33"/>
      <c r="O18" s="17"/>
      <c r="P18" s="54">
        <f t="shared" ref="P18:P32" si="12">(IF(F18&lt;&gt;"",1/3)+IF(G18&lt;&gt;"",2/3)+IF(H18&lt;&gt;"",3/3))*M18/$O$17*($M$16/$M$34*20)</f>
        <v>1.7857142857142851</v>
      </c>
      <c r="Q18" s="17"/>
      <c r="R18" s="17"/>
      <c r="S18" s="18"/>
      <c r="T18" s="33">
        <f t="shared" si="4"/>
        <v>5</v>
      </c>
      <c r="U18" s="19">
        <f t="shared" si="10"/>
        <v>1</v>
      </c>
      <c r="V18" s="19">
        <f t="shared" ref="V18:V32" si="13">T18*U18</f>
        <v>5</v>
      </c>
      <c r="W18" s="19">
        <f t="shared" ref="W18:W32" si="14">U18*M18</f>
        <v>0.25</v>
      </c>
      <c r="X18" s="20">
        <f t="shared" si="11"/>
        <v>1</v>
      </c>
      <c r="Y18" s="27"/>
      <c r="AB18" s="57"/>
    </row>
    <row r="19" spans="1:28" ht="15">
      <c r="A19" s="91"/>
      <c r="B19" s="94"/>
      <c r="C19" s="34" t="s">
        <v>18</v>
      </c>
      <c r="D19" s="60"/>
      <c r="E19" s="29"/>
      <c r="F19" s="29"/>
      <c r="G19" s="29"/>
      <c r="H19" s="29">
        <v>1</v>
      </c>
      <c r="I19" s="21" t="str">
        <f t="shared" si="8"/>
        <v/>
      </c>
      <c r="J19" s="30">
        <f t="shared" si="9"/>
        <v>1</v>
      </c>
      <c r="K19" s="31"/>
      <c r="L19" s="32" t="s">
        <v>11</v>
      </c>
      <c r="M19" s="17">
        <v>0.15</v>
      </c>
      <c r="N19" s="33"/>
      <c r="O19" s="17"/>
      <c r="P19" s="54">
        <f t="shared" si="12"/>
        <v>1.071428571428571</v>
      </c>
      <c r="Q19" s="17"/>
      <c r="R19" s="17"/>
      <c r="S19" s="18"/>
      <c r="T19" s="33">
        <f t="shared" si="4"/>
        <v>3</v>
      </c>
      <c r="U19" s="19">
        <f t="shared" si="10"/>
        <v>1</v>
      </c>
      <c r="V19" s="19">
        <f t="shared" si="13"/>
        <v>3</v>
      </c>
      <c r="W19" s="19">
        <f t="shared" si="14"/>
        <v>0.15</v>
      </c>
      <c r="X19" s="20">
        <f t="shared" si="11"/>
        <v>1</v>
      </c>
      <c r="Y19" s="27"/>
      <c r="AB19" s="57"/>
    </row>
    <row r="20" spans="1:28" ht="15">
      <c r="A20" s="91"/>
      <c r="B20" s="94"/>
      <c r="C20" s="34" t="s">
        <v>19</v>
      </c>
      <c r="D20" s="60"/>
      <c r="E20" s="29"/>
      <c r="F20" s="67"/>
      <c r="G20" s="67"/>
      <c r="H20" s="29">
        <v>1</v>
      </c>
      <c r="I20" s="21" t="str">
        <f t="shared" si="8"/>
        <v/>
      </c>
      <c r="J20" s="30">
        <f t="shared" si="9"/>
        <v>1</v>
      </c>
      <c r="K20" s="31"/>
      <c r="L20" s="32" t="s">
        <v>11</v>
      </c>
      <c r="M20" s="17">
        <v>0.15</v>
      </c>
      <c r="N20" s="33"/>
      <c r="O20" s="17"/>
      <c r="P20" s="54">
        <f t="shared" si="12"/>
        <v>1.071428571428571</v>
      </c>
      <c r="Q20" s="17"/>
      <c r="R20" s="17"/>
      <c r="S20" s="18"/>
      <c r="T20" s="33">
        <f t="shared" si="4"/>
        <v>3</v>
      </c>
      <c r="U20" s="19">
        <f t="shared" si="10"/>
        <v>1</v>
      </c>
      <c r="V20" s="19">
        <f t="shared" si="13"/>
        <v>3</v>
      </c>
      <c r="W20" s="19">
        <f t="shared" si="14"/>
        <v>0.15</v>
      </c>
      <c r="X20" s="20">
        <f t="shared" si="11"/>
        <v>1</v>
      </c>
      <c r="Y20" s="27"/>
      <c r="AB20" s="57"/>
    </row>
    <row r="21" spans="1:28" ht="14.25" customHeight="1">
      <c r="A21" s="91"/>
      <c r="B21" s="94"/>
      <c r="C21" s="34" t="s">
        <v>33</v>
      </c>
      <c r="D21" s="60"/>
      <c r="E21" s="29"/>
      <c r="F21" s="29"/>
      <c r="G21" s="67"/>
      <c r="H21" s="29">
        <v>1</v>
      </c>
      <c r="I21" s="21" t="str">
        <f t="shared" si="8"/>
        <v/>
      </c>
      <c r="J21" s="30">
        <f t="shared" si="9"/>
        <v>1</v>
      </c>
      <c r="K21" s="31"/>
      <c r="L21" s="32" t="s">
        <v>11</v>
      </c>
      <c r="M21" s="17">
        <v>0.5</v>
      </c>
      <c r="N21" s="33"/>
      <c r="O21" s="17"/>
      <c r="P21" s="54">
        <f t="shared" si="12"/>
        <v>3.5714285714285703</v>
      </c>
      <c r="Q21" s="17"/>
      <c r="R21" s="17"/>
      <c r="S21" s="18"/>
      <c r="T21" s="33">
        <f t="shared" si="4"/>
        <v>10</v>
      </c>
      <c r="U21" s="19">
        <f t="shared" si="10"/>
        <v>1</v>
      </c>
      <c r="V21" s="19">
        <f t="shared" si="13"/>
        <v>10</v>
      </c>
      <c r="W21" s="19">
        <f t="shared" si="14"/>
        <v>0.5</v>
      </c>
      <c r="X21" s="20">
        <f t="shared" si="11"/>
        <v>1</v>
      </c>
      <c r="Y21" s="27"/>
      <c r="AB21" s="57"/>
    </row>
    <row r="22" spans="1:28" ht="15">
      <c r="A22" s="91"/>
      <c r="B22" s="94"/>
      <c r="C22" s="34" t="s">
        <v>20</v>
      </c>
      <c r="D22" s="60"/>
      <c r="E22" s="29"/>
      <c r="F22" s="29"/>
      <c r="G22" s="29"/>
      <c r="H22" s="29">
        <v>1</v>
      </c>
      <c r="I22" s="21" t="str">
        <f t="shared" si="8"/>
        <v/>
      </c>
      <c r="J22" s="30">
        <f t="shared" si="9"/>
        <v>1</v>
      </c>
      <c r="K22" s="31"/>
      <c r="L22" s="32" t="s">
        <v>11</v>
      </c>
      <c r="M22" s="17">
        <v>0.1</v>
      </c>
      <c r="N22" s="33"/>
      <c r="O22" s="17"/>
      <c r="P22" s="54">
        <f t="shared" si="12"/>
        <v>0.71428571428571408</v>
      </c>
      <c r="Q22" s="17"/>
      <c r="R22" s="17"/>
      <c r="S22" s="18"/>
      <c r="T22" s="33">
        <f t="shared" si="4"/>
        <v>2</v>
      </c>
      <c r="U22" s="19">
        <f t="shared" si="10"/>
        <v>1</v>
      </c>
      <c r="V22" s="19">
        <f t="shared" si="13"/>
        <v>2</v>
      </c>
      <c r="W22" s="19">
        <f t="shared" si="14"/>
        <v>0.1</v>
      </c>
      <c r="X22" s="20">
        <f t="shared" si="11"/>
        <v>1</v>
      </c>
      <c r="Y22" s="27"/>
      <c r="AB22" s="57"/>
    </row>
    <row r="23" spans="1:28" ht="15">
      <c r="A23" s="91"/>
      <c r="B23" s="94"/>
      <c r="C23" s="34" t="s">
        <v>28</v>
      </c>
      <c r="D23" s="60"/>
      <c r="E23" s="29"/>
      <c r="F23" s="29"/>
      <c r="G23" s="29"/>
      <c r="H23" s="29">
        <v>1</v>
      </c>
      <c r="I23" s="21" t="str">
        <f t="shared" si="8"/>
        <v/>
      </c>
      <c r="J23" s="30">
        <f t="shared" si="9"/>
        <v>1</v>
      </c>
      <c r="K23" s="31"/>
      <c r="L23" s="32" t="s">
        <v>11</v>
      </c>
      <c r="M23" s="17">
        <v>0.1</v>
      </c>
      <c r="N23" s="33"/>
      <c r="O23" s="17"/>
      <c r="P23" s="54">
        <f t="shared" si="12"/>
        <v>0.71428571428571408</v>
      </c>
      <c r="Q23" s="17"/>
      <c r="R23" s="17"/>
      <c r="S23" s="18"/>
      <c r="T23" s="33">
        <f t="shared" si="4"/>
        <v>2</v>
      </c>
      <c r="U23" s="19">
        <f t="shared" si="10"/>
        <v>1</v>
      </c>
      <c r="V23" s="19">
        <f t="shared" si="13"/>
        <v>2</v>
      </c>
      <c r="W23" s="19">
        <f t="shared" si="14"/>
        <v>0.1</v>
      </c>
      <c r="X23" s="20">
        <f t="shared" si="11"/>
        <v>1</v>
      </c>
      <c r="Y23" s="27"/>
      <c r="AB23" s="57"/>
    </row>
    <row r="24" spans="1:28" ht="15">
      <c r="A24" s="91"/>
      <c r="B24" s="94"/>
      <c r="C24" s="34" t="s">
        <v>29</v>
      </c>
      <c r="D24" s="60"/>
      <c r="E24" s="29"/>
      <c r="F24" s="29"/>
      <c r="G24" s="29"/>
      <c r="H24" s="29">
        <v>1</v>
      </c>
      <c r="I24" s="21" t="str">
        <f t="shared" si="8"/>
        <v/>
      </c>
      <c r="J24" s="30">
        <f t="shared" si="9"/>
        <v>1</v>
      </c>
      <c r="K24" s="31"/>
      <c r="L24" s="32" t="s">
        <v>11</v>
      </c>
      <c r="M24" s="17">
        <v>0.1</v>
      </c>
      <c r="N24" s="33"/>
      <c r="O24" s="17"/>
      <c r="P24" s="54">
        <f t="shared" si="12"/>
        <v>0.71428571428571408</v>
      </c>
      <c r="Q24" s="17"/>
      <c r="R24" s="17"/>
      <c r="S24" s="18"/>
      <c r="T24" s="33">
        <f t="shared" si="4"/>
        <v>2</v>
      </c>
      <c r="U24" s="19">
        <f t="shared" si="10"/>
        <v>1</v>
      </c>
      <c r="V24" s="19">
        <f t="shared" si="13"/>
        <v>2</v>
      </c>
      <c r="W24" s="19">
        <f t="shared" si="14"/>
        <v>0.1</v>
      </c>
      <c r="X24" s="20">
        <f t="shared" si="11"/>
        <v>1</v>
      </c>
      <c r="Y24" s="27"/>
      <c r="AB24" s="57"/>
    </row>
    <row r="25" spans="1:28" ht="15">
      <c r="A25" s="91"/>
      <c r="B25" s="94"/>
      <c r="C25" s="34"/>
      <c r="D25" s="59"/>
      <c r="E25" s="49"/>
      <c r="F25" s="49"/>
      <c r="G25" s="49"/>
      <c r="H25" s="49"/>
      <c r="I25" s="21" t="str">
        <f t="shared" si="8"/>
        <v/>
      </c>
      <c r="J25" s="30" t="str">
        <f t="shared" si="9"/>
        <v/>
      </c>
      <c r="K25" s="31"/>
      <c r="L25" s="32" t="s">
        <v>11</v>
      </c>
      <c r="M25" s="17">
        <v>0</v>
      </c>
      <c r="N25" s="33"/>
      <c r="O25" s="17"/>
      <c r="P25" s="54">
        <f t="shared" si="12"/>
        <v>0</v>
      </c>
      <c r="Q25" s="17"/>
      <c r="R25" s="17"/>
      <c r="S25" s="18"/>
      <c r="T25" s="33">
        <f t="shared" si="4"/>
        <v>0</v>
      </c>
      <c r="U25" s="19">
        <f t="shared" si="10"/>
        <v>0</v>
      </c>
      <c r="V25" s="19">
        <f t="shared" si="13"/>
        <v>0</v>
      </c>
      <c r="W25" s="19">
        <f t="shared" si="14"/>
        <v>0</v>
      </c>
      <c r="X25" s="20" t="e">
        <f t="shared" si="11"/>
        <v>#DIV/0!</v>
      </c>
      <c r="Y25" s="27"/>
      <c r="AB25" s="57"/>
    </row>
    <row r="26" spans="1:28" ht="15">
      <c r="A26" s="91"/>
      <c r="B26" s="94"/>
      <c r="C26" s="34"/>
      <c r="D26" s="60"/>
      <c r="E26" s="29"/>
      <c r="F26" s="29"/>
      <c r="G26" s="29"/>
      <c r="H26" s="29"/>
      <c r="I26" s="21" t="str">
        <f t="shared" si="8"/>
        <v/>
      </c>
      <c r="J26" s="30" t="str">
        <f t="shared" si="9"/>
        <v/>
      </c>
      <c r="K26" s="31"/>
      <c r="L26" s="32" t="s">
        <v>11</v>
      </c>
      <c r="M26" s="17">
        <v>0</v>
      </c>
      <c r="N26" s="33"/>
      <c r="O26" s="17"/>
      <c r="P26" s="54">
        <f t="shared" si="12"/>
        <v>0</v>
      </c>
      <c r="Q26" s="17"/>
      <c r="R26" s="17"/>
      <c r="S26" s="18"/>
      <c r="T26" s="33">
        <f t="shared" si="4"/>
        <v>0</v>
      </c>
      <c r="U26" s="19">
        <f t="shared" si="10"/>
        <v>0</v>
      </c>
      <c r="V26" s="19">
        <f t="shared" si="13"/>
        <v>0</v>
      </c>
      <c r="W26" s="19">
        <f t="shared" si="14"/>
        <v>0</v>
      </c>
      <c r="X26" s="20" t="e">
        <f t="shared" si="11"/>
        <v>#DIV/0!</v>
      </c>
      <c r="Y26" s="27"/>
      <c r="AB26" s="57"/>
    </row>
    <row r="27" spans="1:28" ht="15">
      <c r="A27" s="91"/>
      <c r="B27" s="94"/>
      <c r="C27" s="34"/>
      <c r="D27" s="60"/>
      <c r="E27" s="29"/>
      <c r="F27" s="29"/>
      <c r="G27" s="29"/>
      <c r="H27" s="29"/>
      <c r="I27" s="21" t="str">
        <f t="shared" si="8"/>
        <v/>
      </c>
      <c r="J27" s="30" t="str">
        <f t="shared" si="9"/>
        <v/>
      </c>
      <c r="K27" s="31"/>
      <c r="L27" s="32" t="s">
        <v>11</v>
      </c>
      <c r="M27" s="17">
        <v>0</v>
      </c>
      <c r="N27" s="33"/>
      <c r="O27" s="17"/>
      <c r="P27" s="54">
        <f t="shared" si="12"/>
        <v>0</v>
      </c>
      <c r="Q27" s="17"/>
      <c r="R27" s="17"/>
      <c r="S27" s="18"/>
      <c r="T27" s="33">
        <f t="shared" si="4"/>
        <v>0</v>
      </c>
      <c r="U27" s="19">
        <f t="shared" si="10"/>
        <v>0</v>
      </c>
      <c r="V27" s="19">
        <f t="shared" si="13"/>
        <v>0</v>
      </c>
      <c r="W27" s="19">
        <f t="shared" si="14"/>
        <v>0</v>
      </c>
      <c r="X27" s="20" t="e">
        <f t="shared" si="11"/>
        <v>#DIV/0!</v>
      </c>
      <c r="Y27" s="27"/>
      <c r="AB27" s="57"/>
    </row>
    <row r="28" spans="1:28" ht="15">
      <c r="A28" s="91"/>
      <c r="B28" s="94"/>
      <c r="C28" s="34"/>
      <c r="D28" s="60"/>
      <c r="E28" s="29"/>
      <c r="F28" s="29"/>
      <c r="G28" s="29"/>
      <c r="H28" s="29"/>
      <c r="I28" s="21" t="str">
        <f t="shared" ref="I28:I32" si="15">IF(OR(AND(SUM(D28:H28)&gt;1,M28&gt;0),AND(SUM(D28:H28)=1,M28=0),AND(SUM(D28:H28)=0,M28&gt;0),AND(SUM(D28:H28)=1,C28="")),"  ","")</f>
        <v/>
      </c>
      <c r="J28" s="30" t="str">
        <f t="shared" si="9"/>
        <v/>
      </c>
      <c r="K28" s="31"/>
      <c r="L28" s="32" t="s">
        <v>11</v>
      </c>
      <c r="M28" s="17">
        <v>0</v>
      </c>
      <c r="N28" s="33"/>
      <c r="O28" s="17"/>
      <c r="P28" s="54">
        <f t="shared" si="12"/>
        <v>0</v>
      </c>
      <c r="Q28" s="17"/>
      <c r="R28" s="17"/>
      <c r="S28" s="18"/>
      <c r="T28" s="33">
        <f t="shared" si="4"/>
        <v>0</v>
      </c>
      <c r="U28" s="19">
        <f t="shared" si="10"/>
        <v>0</v>
      </c>
      <c r="V28" s="19">
        <f t="shared" si="13"/>
        <v>0</v>
      </c>
      <c r="W28" s="19">
        <f t="shared" si="14"/>
        <v>0</v>
      </c>
      <c r="X28" s="20" t="e">
        <f t="shared" si="11"/>
        <v>#DIV/0!</v>
      </c>
      <c r="Y28" s="27"/>
      <c r="AB28" s="57"/>
    </row>
    <row r="29" spans="1:28" ht="15">
      <c r="A29" s="91"/>
      <c r="B29" s="94"/>
      <c r="C29" s="34"/>
      <c r="D29" s="60"/>
      <c r="E29" s="29"/>
      <c r="F29" s="29"/>
      <c r="G29" s="29"/>
      <c r="H29" s="29"/>
      <c r="I29" s="21" t="str">
        <f t="shared" si="15"/>
        <v/>
      </c>
      <c r="J29" s="30" t="str">
        <f t="shared" si="9"/>
        <v/>
      </c>
      <c r="K29" s="31"/>
      <c r="L29" s="32" t="s">
        <v>11</v>
      </c>
      <c r="M29" s="17">
        <v>0</v>
      </c>
      <c r="N29" s="33"/>
      <c r="O29" s="17"/>
      <c r="P29" s="54">
        <f t="shared" si="12"/>
        <v>0</v>
      </c>
      <c r="Q29" s="17"/>
      <c r="R29" s="17"/>
      <c r="S29" s="18"/>
      <c r="T29" s="33">
        <f t="shared" si="4"/>
        <v>0</v>
      </c>
      <c r="U29" s="19">
        <f t="shared" si="10"/>
        <v>0</v>
      </c>
      <c r="V29" s="19">
        <f t="shared" si="13"/>
        <v>0</v>
      </c>
      <c r="W29" s="19">
        <f t="shared" si="14"/>
        <v>0</v>
      </c>
      <c r="X29" s="20" t="e">
        <f t="shared" si="11"/>
        <v>#DIV/0!</v>
      </c>
      <c r="Y29" s="27"/>
      <c r="AB29" s="57"/>
    </row>
    <row r="30" spans="1:28" ht="15">
      <c r="A30" s="91"/>
      <c r="B30" s="94"/>
      <c r="C30" s="34"/>
      <c r="D30" s="60"/>
      <c r="E30" s="29"/>
      <c r="F30" s="29"/>
      <c r="G30" s="29"/>
      <c r="H30" s="29"/>
      <c r="I30" s="21" t="str">
        <f t="shared" si="15"/>
        <v/>
      </c>
      <c r="J30" s="30" t="str">
        <f t="shared" si="9"/>
        <v/>
      </c>
      <c r="K30" s="31"/>
      <c r="L30" s="32" t="s">
        <v>11</v>
      </c>
      <c r="M30" s="17">
        <v>0</v>
      </c>
      <c r="N30" s="33"/>
      <c r="O30" s="17"/>
      <c r="P30" s="54">
        <f t="shared" si="12"/>
        <v>0</v>
      </c>
      <c r="Q30" s="17"/>
      <c r="R30" s="17"/>
      <c r="S30" s="18"/>
      <c r="T30" s="33">
        <f t="shared" si="4"/>
        <v>0</v>
      </c>
      <c r="U30" s="19">
        <f t="shared" si="10"/>
        <v>0</v>
      </c>
      <c r="V30" s="19">
        <f t="shared" si="13"/>
        <v>0</v>
      </c>
      <c r="W30" s="19">
        <f t="shared" si="14"/>
        <v>0</v>
      </c>
      <c r="X30" s="20" t="e">
        <f t="shared" si="11"/>
        <v>#DIV/0!</v>
      </c>
      <c r="Y30" s="27"/>
      <c r="AB30" s="57"/>
    </row>
    <row r="31" spans="1:28" ht="15">
      <c r="A31" s="91"/>
      <c r="B31" s="94"/>
      <c r="C31" s="34"/>
      <c r="D31" s="60"/>
      <c r="E31" s="29"/>
      <c r="F31" s="29"/>
      <c r="G31" s="29"/>
      <c r="H31" s="29"/>
      <c r="I31" s="21" t="str">
        <f t="shared" si="15"/>
        <v/>
      </c>
      <c r="J31" s="30" t="str">
        <f t="shared" si="9"/>
        <v/>
      </c>
      <c r="K31" s="31"/>
      <c r="L31" s="32" t="s">
        <v>11</v>
      </c>
      <c r="M31" s="17">
        <v>0</v>
      </c>
      <c r="N31" s="33"/>
      <c r="O31" s="17"/>
      <c r="P31" s="54">
        <f t="shared" si="12"/>
        <v>0</v>
      </c>
      <c r="Q31" s="17"/>
      <c r="R31" s="17"/>
      <c r="S31" s="18"/>
      <c r="T31" s="33">
        <f t="shared" si="4"/>
        <v>0</v>
      </c>
      <c r="U31" s="19">
        <f t="shared" si="10"/>
        <v>0</v>
      </c>
      <c r="V31" s="19">
        <f t="shared" si="13"/>
        <v>0</v>
      </c>
      <c r="W31" s="19">
        <f t="shared" si="14"/>
        <v>0</v>
      </c>
      <c r="X31" s="20" t="e">
        <f t="shared" si="11"/>
        <v>#DIV/0!</v>
      </c>
      <c r="Y31" s="27"/>
      <c r="AB31" s="57"/>
    </row>
    <row r="32" spans="1:28" thickBot="1">
      <c r="A32" s="92"/>
      <c r="B32" s="95"/>
      <c r="C32" s="34"/>
      <c r="D32" s="60"/>
      <c r="E32" s="29"/>
      <c r="F32" s="29"/>
      <c r="G32" s="29"/>
      <c r="H32" s="29"/>
      <c r="I32" s="21" t="str">
        <f t="shared" si="15"/>
        <v/>
      </c>
      <c r="J32" s="30" t="str">
        <f t="shared" si="9"/>
        <v/>
      </c>
      <c r="K32" s="31"/>
      <c r="L32" s="32" t="s">
        <v>11</v>
      </c>
      <c r="M32" s="17">
        <v>0</v>
      </c>
      <c r="N32" s="33"/>
      <c r="O32" s="17"/>
      <c r="P32" s="54">
        <f t="shared" si="12"/>
        <v>0</v>
      </c>
      <c r="Q32" s="17"/>
      <c r="R32" s="17"/>
      <c r="S32" s="18"/>
      <c r="T32" s="33">
        <f t="shared" si="4"/>
        <v>0</v>
      </c>
      <c r="U32" s="19">
        <f t="shared" si="10"/>
        <v>0</v>
      </c>
      <c r="V32" s="19">
        <f t="shared" si="13"/>
        <v>0</v>
      </c>
      <c r="W32" s="19">
        <f t="shared" si="14"/>
        <v>0</v>
      </c>
      <c r="X32" s="20" t="e">
        <f t="shared" si="11"/>
        <v>#DIV/0!</v>
      </c>
      <c r="Y32" s="27"/>
      <c r="AB32" s="57"/>
    </row>
    <row r="33" spans="1:26" thickBot="1">
      <c r="A33" s="35"/>
      <c r="B33" s="96" t="s">
        <v>35</v>
      </c>
      <c r="C33" s="96"/>
      <c r="D33" s="96"/>
      <c r="E33" s="96"/>
      <c r="F33" s="96"/>
      <c r="G33" s="96"/>
      <c r="H33" s="96"/>
      <c r="I33" s="35"/>
      <c r="J33" s="36"/>
      <c r="K33" s="31"/>
      <c r="L33" s="32"/>
      <c r="M33" s="37"/>
      <c r="N33" s="37"/>
      <c r="O33" s="37"/>
      <c r="P33" s="56"/>
      <c r="Q33" s="37"/>
      <c r="R33" s="37"/>
      <c r="S33" s="18"/>
      <c r="T33" s="37"/>
      <c r="U33" s="19"/>
      <c r="V33" s="19"/>
      <c r="W33" s="19"/>
      <c r="X33" s="20"/>
      <c r="Y33" s="27"/>
    </row>
    <row r="34" spans="1:26" ht="15.75" customHeight="1" thickBot="1">
      <c r="A34" s="38"/>
      <c r="B34" s="39"/>
      <c r="C34" s="38" t="s">
        <v>13</v>
      </c>
      <c r="D34" s="97">
        <f>P5+P16</f>
        <v>19.999999999999996</v>
      </c>
      <c r="E34" s="98"/>
      <c r="F34" s="98"/>
      <c r="G34" s="99" t="s">
        <v>14</v>
      </c>
      <c r="H34" s="100"/>
      <c r="I34" s="63"/>
      <c r="J34" s="63"/>
      <c r="K34" s="63"/>
      <c r="L34" s="63"/>
      <c r="M34" s="62">
        <f>M5+M16</f>
        <v>1.75</v>
      </c>
      <c r="N34" s="33"/>
      <c r="O34" s="17"/>
      <c r="P34" s="54"/>
      <c r="Q34" s="17"/>
      <c r="R34" s="17"/>
      <c r="S34" s="52"/>
      <c r="T34" s="33"/>
      <c r="U34" s="19"/>
      <c r="V34" s="19"/>
      <c r="W34" s="19"/>
      <c r="X34" s="20"/>
      <c r="Y34" s="27"/>
    </row>
    <row r="35" spans="1:26" ht="16.5" customHeight="1" thickBot="1">
      <c r="A35" s="38"/>
      <c r="B35" s="18"/>
      <c r="C35" s="18"/>
      <c r="D35" s="18"/>
      <c r="E35" s="18"/>
      <c r="F35" s="18"/>
      <c r="G35" s="18"/>
      <c r="H35" s="18"/>
      <c r="I35" s="63"/>
      <c r="J35" s="63"/>
      <c r="K35" s="63"/>
      <c r="L35" s="63"/>
      <c r="M35" s="17"/>
      <c r="N35" s="33"/>
      <c r="O35" s="17"/>
      <c r="P35" s="54"/>
      <c r="Q35" s="17"/>
      <c r="R35" s="17"/>
      <c r="S35" s="18"/>
      <c r="T35" s="33"/>
      <c r="U35" s="19"/>
      <c r="V35" s="19"/>
      <c r="W35" s="19"/>
      <c r="X35" s="20"/>
    </row>
    <row r="36" spans="1:26" ht="15.75" customHeight="1" thickBot="1">
      <c r="A36" s="101" t="s">
        <v>15</v>
      </c>
      <c r="B36" s="102"/>
      <c r="C36" s="102"/>
      <c r="D36" s="102"/>
      <c r="E36" s="102"/>
      <c r="F36" s="102"/>
      <c r="G36" s="102"/>
      <c r="H36" s="102"/>
      <c r="I36" s="63"/>
      <c r="J36" s="63"/>
      <c r="K36" s="63"/>
      <c r="L36" s="63"/>
      <c r="M36" s="17"/>
      <c r="N36" s="33"/>
      <c r="O36" s="17"/>
      <c r="P36" s="54"/>
      <c r="Q36" s="17"/>
      <c r="R36" s="17"/>
      <c r="S36" s="18"/>
      <c r="T36" s="33"/>
      <c r="U36" s="19"/>
      <c r="V36" s="19"/>
      <c r="W36" s="19"/>
      <c r="X36" s="20"/>
    </row>
    <row r="37" spans="1:26" ht="120" customHeight="1" thickBot="1">
      <c r="A37" s="103"/>
      <c r="B37" s="104"/>
      <c r="C37" s="104"/>
      <c r="D37" s="104"/>
      <c r="E37" s="104"/>
      <c r="F37" s="104"/>
      <c r="G37" s="104"/>
      <c r="H37" s="105"/>
      <c r="I37" s="63"/>
      <c r="J37" s="63"/>
      <c r="K37" s="63"/>
      <c r="L37" s="63"/>
      <c r="N37" s="33"/>
      <c r="S37" s="18"/>
      <c r="T37" s="33"/>
      <c r="U37" s="19"/>
      <c r="V37" s="19"/>
      <c r="W37" s="19"/>
      <c r="X37" s="20"/>
    </row>
    <row r="38" spans="1:26">
      <c r="A38" s="41"/>
      <c r="B38" s="42"/>
      <c r="C38" s="42"/>
      <c r="D38" s="42"/>
      <c r="E38" s="42"/>
      <c r="F38" s="42"/>
      <c r="G38" s="42"/>
      <c r="H38" s="42"/>
      <c r="I38" s="64"/>
      <c r="J38" s="40"/>
      <c r="K38" s="65"/>
      <c r="L38" s="16"/>
      <c r="M38" s="17"/>
      <c r="N38" s="33"/>
      <c r="O38" s="17"/>
      <c r="P38" s="54"/>
      <c r="Q38" s="17"/>
      <c r="R38" s="17"/>
      <c r="S38" s="18"/>
      <c r="T38" s="33"/>
      <c r="U38" s="19"/>
      <c r="V38" s="19"/>
      <c r="W38" s="19"/>
      <c r="X38" s="20"/>
      <c r="Z38" s="58"/>
    </row>
    <row r="39" spans="1:26" ht="15">
      <c r="A39" s="38"/>
      <c r="B39" s="39"/>
      <c r="C39" s="18"/>
      <c r="D39" s="18"/>
      <c r="E39" s="18"/>
      <c r="F39" s="18"/>
      <c r="G39" s="18"/>
      <c r="H39" s="18"/>
      <c r="I39" s="13"/>
      <c r="J39" s="43"/>
      <c r="K39" s="43"/>
      <c r="L39" s="43"/>
      <c r="M39" s="17"/>
      <c r="N39" s="33"/>
      <c r="O39" s="17"/>
      <c r="P39" s="54"/>
      <c r="Q39" s="17"/>
      <c r="R39" s="17"/>
      <c r="S39" s="18"/>
      <c r="T39" s="33"/>
      <c r="U39" s="19"/>
      <c r="V39" s="19"/>
      <c r="W39" s="19"/>
      <c r="X39" s="20"/>
    </row>
    <row r="40" spans="1:26">
      <c r="J40" s="66"/>
    </row>
  </sheetData>
  <mergeCells count="18">
    <mergeCell ref="B33:H33"/>
    <mergeCell ref="D34:F34"/>
    <mergeCell ref="G34:H34"/>
    <mergeCell ref="A36:H36"/>
    <mergeCell ref="A37:H37"/>
    <mergeCell ref="A5:H5"/>
    <mergeCell ref="A6:A15"/>
    <mergeCell ref="B6:B15"/>
    <mergeCell ref="A16:H16"/>
    <mergeCell ref="A17:A32"/>
    <mergeCell ref="B17:B32"/>
    <mergeCell ref="A1:B1"/>
    <mergeCell ref="D1:H2"/>
    <mergeCell ref="A2:B2"/>
    <mergeCell ref="A3:H3"/>
    <mergeCell ref="T3:T4"/>
    <mergeCell ref="A4:B4"/>
    <mergeCell ref="N3:N4"/>
  </mergeCells>
  <conditionalFormatting sqref="I33">
    <cfRule type="cellIs" dxfId="6" priority="23" operator="greaterThan">
      <formula>1</formula>
    </cfRule>
    <cfRule type="colorScale" priority="24">
      <colorScale>
        <cfvo type="num" val="#REF!"/>
        <cfvo type="max" val="0"/>
        <color rgb="FFFF0000"/>
        <color rgb="FFFFEF9C"/>
      </colorScale>
    </cfRule>
  </conditionalFormatting>
  <conditionalFormatting sqref="I5:I33">
    <cfRule type="cellIs" dxfId="5" priority="19" stopIfTrue="1" operator="equal">
      <formula>"  "</formula>
    </cfRule>
  </conditionalFormatting>
  <conditionalFormatting sqref="J40:J65514 J1:J33">
    <cfRule type="dataBar" priority="18">
      <dataBar>
        <cfvo type="min" val="0"/>
        <cfvo type="max" val="0"/>
        <color rgb="FF008AEF"/>
      </dataBar>
    </cfRule>
  </conditionalFormatting>
  <conditionalFormatting sqref="J39:J1048576 J1:J33">
    <cfRule type="dataBar" priority="17">
      <dataBar>
        <cfvo type="min" val="0"/>
        <cfvo type="max" val="0"/>
        <color rgb="FF638EC6"/>
      </dataBar>
    </cfRule>
  </conditionalFormatting>
  <conditionalFormatting sqref="J17:J32">
    <cfRule type="dataBar" priority="16">
      <dataBar>
        <cfvo type="min" val="0"/>
        <cfvo type="max" val="0"/>
        <color rgb="FF008AEF"/>
      </dataBar>
    </cfRule>
  </conditionalFormatting>
  <conditionalFormatting sqref="J16">
    <cfRule type="dataBar" priority="15">
      <dataBar>
        <cfvo type="min" val="0"/>
        <cfvo type="max" val="0"/>
        <color rgb="FFFFB628"/>
      </dataBar>
    </cfRule>
  </conditionalFormatting>
  <conditionalFormatting sqref="I33">
    <cfRule type="cellIs" dxfId="4" priority="13" operator="greaterThan">
      <formula>1</formula>
    </cfRule>
    <cfRule type="colorScale" priority="14">
      <colorScale>
        <cfvo type="num" val="#REF!"/>
        <cfvo type="max" val="0"/>
        <color rgb="FFFF0000"/>
        <color rgb="FFFFEF9C"/>
      </colorScale>
    </cfRule>
  </conditionalFormatting>
  <conditionalFormatting sqref="J40:J65514">
    <cfRule type="dataBar" priority="12">
      <dataBar>
        <cfvo type="min" val="0"/>
        <cfvo type="max" val="0"/>
        <color rgb="FF008AEF"/>
      </dataBar>
    </cfRule>
  </conditionalFormatting>
  <conditionalFormatting sqref="I33">
    <cfRule type="cellIs" dxfId="3" priority="10" operator="greaterThan">
      <formula>1</formula>
    </cfRule>
    <cfRule type="colorScale" priority="11">
      <colorScale>
        <cfvo type="num" val="#REF!"/>
        <cfvo type="max" val="0"/>
        <color rgb="FFFF0000"/>
        <color rgb="FFFFEF9C"/>
      </colorScale>
    </cfRule>
  </conditionalFormatting>
  <conditionalFormatting sqref="J5">
    <cfRule type="dataBar" priority="8">
      <dataBar>
        <cfvo type="min" val="0"/>
        <cfvo type="max" val="0"/>
        <color rgb="FFFFB628"/>
      </dataBar>
    </cfRule>
  </conditionalFormatting>
  <conditionalFormatting sqref="J6:J16">
    <cfRule type="dataBar" priority="7">
      <dataBar>
        <cfvo type="min" val="0"/>
        <cfvo type="max" val="0"/>
        <color rgb="FF008AEF"/>
      </dataBar>
    </cfRule>
  </conditionalFormatting>
  <conditionalFormatting sqref="I5:I32">
    <cfRule type="cellIs" dxfId="2" priority="5" operator="greaterThan">
      <formula>1</formula>
    </cfRule>
    <cfRule type="colorScale" priority="6">
      <colorScale>
        <cfvo type="num" val="#REF!"/>
        <cfvo type="max" val="0"/>
        <color rgb="FFFF0000"/>
        <color rgb="FFFFEF9C"/>
      </colorScale>
    </cfRule>
  </conditionalFormatting>
  <conditionalFormatting sqref="J5:K32">
    <cfRule type="dataBar" priority="4">
      <dataBar>
        <cfvo type="min" val="0"/>
        <cfvo type="max" val="0"/>
        <color rgb="FF008AEF"/>
      </dataBar>
    </cfRule>
  </conditionalFormatting>
  <conditionalFormatting sqref="Q17">
    <cfRule type="cellIs" dxfId="1" priority="3" stopIfTrue="1" operator="equal">
      <formula>"  "</formula>
    </cfRule>
  </conditionalFormatting>
  <conditionalFormatting sqref="Q17">
    <cfRule type="cellIs" dxfId="0" priority="1" operator="greaterThan">
      <formula>1</formula>
    </cfRule>
    <cfRule type="colorScale" priority="2">
      <colorScale>
        <cfvo type="num" val="#REF!"/>
        <cfvo type="max" val="0"/>
        <color rgb="FFFF0000"/>
        <color rgb="FFFFEF9C"/>
      </colorScale>
    </cfRule>
  </conditionalFormatting>
  <conditionalFormatting sqref="A33:K33">
    <cfRule type="dataBar" priority="27">
      <dataBar>
        <cfvo type="min" val="0"/>
        <cfvo type="max" val="0"/>
        <color rgb="FF008AEF"/>
      </dataBar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base grille</vt:lpstr>
      <vt:lpstr>Feuil3</vt:lpstr>
      <vt:lpstr>'base grille'!Zone_d_impression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2018-07-02T14:46:55Z</cp:lastPrinted>
  <dcterms:created xsi:type="dcterms:W3CDTF">2018-06-29T14:11:37Z</dcterms:created>
  <dcterms:modified xsi:type="dcterms:W3CDTF">2018-08-27T17:05:11Z</dcterms:modified>
</cp:coreProperties>
</file>