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activeTab="2"/>
  </bookViews>
  <sheets>
    <sheet name="Phase 1 Notation Equipe" sheetId="8" r:id="rId1"/>
    <sheet name="Phase2 et Phase3 Notation jury" sheetId="9" r:id="rId2"/>
    <sheet name="Cas d'une épreuve orale seule" sheetId="10" r:id="rId3"/>
  </sheets>
  <definedNames>
    <definedName name="Excel_BuiltIn_Print_Area_1" localSheetId="2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_xlnm.Print_Area" localSheetId="2">'Cas d''une épreuve orale seule'!$B$1:$K$73</definedName>
    <definedName name="_xlnm.Print_Area" localSheetId="0">'Phase 1 Notation Equipe'!$B$1:$K$73</definedName>
    <definedName name="_xlnm.Print_Area" localSheetId="1">'Phase2 et Phase3 Notation jury'!$B$1:$K$77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7" i="9"/>
  <c r="P46"/>
  <c r="P45"/>
  <c r="P44"/>
  <c r="P43"/>
  <c r="P41"/>
  <c r="P40"/>
  <c r="P39"/>
  <c r="P38"/>
  <c r="P34"/>
  <c r="P33"/>
  <c r="P32"/>
  <c r="P31"/>
  <c r="P27"/>
  <c r="P26"/>
  <c r="P24"/>
  <c r="P23"/>
  <c r="P21"/>
  <c r="P20"/>
  <c r="P19"/>
  <c r="P17"/>
  <c r="P16"/>
  <c r="P15"/>
  <c r="P13"/>
  <c r="P12"/>
  <c r="P10"/>
  <c r="P9"/>
  <c r="P8"/>
  <c r="P7"/>
  <c r="P49"/>
  <c r="F59"/>
  <c r="P47" i="8"/>
  <c r="P46"/>
  <c r="P45"/>
  <c r="P44"/>
  <c r="P43"/>
  <c r="P41"/>
  <c r="P40"/>
  <c r="P39"/>
  <c r="P38"/>
  <c r="P31"/>
  <c r="P32"/>
  <c r="P33"/>
  <c r="P34"/>
  <c r="P26"/>
  <c r="P27"/>
  <c r="P23"/>
  <c r="P24"/>
  <c r="P19"/>
  <c r="P20"/>
  <c r="P21"/>
  <c r="P15"/>
  <c r="P16"/>
  <c r="P17"/>
  <c r="P12"/>
  <c r="P13"/>
  <c r="P7"/>
  <c r="P8"/>
  <c r="P9"/>
  <c r="P10"/>
  <c r="P49"/>
  <c r="F59"/>
  <c r="F61" i="9"/>
  <c r="F63"/>
  <c r="N31" i="8"/>
  <c r="N32"/>
  <c r="N33"/>
  <c r="N34"/>
  <c r="L31"/>
  <c r="L30"/>
  <c r="P7" i="10"/>
  <c r="P8"/>
  <c r="P9"/>
  <c r="P10"/>
  <c r="P12"/>
  <c r="P13"/>
  <c r="P15"/>
  <c r="P16"/>
  <c r="P17"/>
  <c r="P19"/>
  <c r="P20"/>
  <c r="P21"/>
  <c r="P23"/>
  <c r="P24"/>
  <c r="P26"/>
  <c r="P27"/>
  <c r="P31"/>
  <c r="P32"/>
  <c r="P33"/>
  <c r="P34"/>
  <c r="P38"/>
  <c r="P39"/>
  <c r="P40"/>
  <c r="P41"/>
  <c r="P43"/>
  <c r="P44"/>
  <c r="P45"/>
  <c r="P46"/>
  <c r="P47"/>
  <c r="P49"/>
  <c r="D64"/>
  <c r="M7"/>
  <c r="M8"/>
  <c r="M9"/>
  <c r="M10"/>
  <c r="M6"/>
  <c r="F49"/>
  <c r="M12"/>
  <c r="M13"/>
  <c r="M11"/>
  <c r="F50"/>
  <c r="M15"/>
  <c r="M16"/>
  <c r="M17"/>
  <c r="M14"/>
  <c r="F51"/>
  <c r="M19"/>
  <c r="M20"/>
  <c r="M21"/>
  <c r="M18"/>
  <c r="F52"/>
  <c r="M23"/>
  <c r="M24"/>
  <c r="M22"/>
  <c r="F53"/>
  <c r="M26"/>
  <c r="M27"/>
  <c r="M25"/>
  <c r="F54"/>
  <c r="M31"/>
  <c r="M32"/>
  <c r="M33"/>
  <c r="M34"/>
  <c r="M30"/>
  <c r="F55"/>
  <c r="M38"/>
  <c r="M39"/>
  <c r="M40"/>
  <c r="M41"/>
  <c r="M37"/>
  <c r="F56"/>
  <c r="M43"/>
  <c r="M44"/>
  <c r="M45"/>
  <c r="M46"/>
  <c r="M47"/>
  <c r="M42"/>
  <c r="F57"/>
  <c r="F59"/>
  <c r="J50"/>
  <c r="K49"/>
  <c r="J49"/>
  <c r="N47"/>
  <c r="J47"/>
  <c r="N46"/>
  <c r="J46"/>
  <c r="N45"/>
  <c r="J45"/>
  <c r="N44"/>
  <c r="J44"/>
  <c r="N43"/>
  <c r="L43"/>
  <c r="J43"/>
  <c r="N42"/>
  <c r="L42"/>
  <c r="N41"/>
  <c r="J41"/>
  <c r="N40"/>
  <c r="J40"/>
  <c r="N39"/>
  <c r="J39"/>
  <c r="N38"/>
  <c r="L38"/>
  <c r="J38"/>
  <c r="N37"/>
  <c r="L37"/>
  <c r="N34"/>
  <c r="J34"/>
  <c r="N33"/>
  <c r="J33"/>
  <c r="N32"/>
  <c r="J32"/>
  <c r="N31"/>
  <c r="L31"/>
  <c r="J31"/>
  <c r="N30"/>
  <c r="L30"/>
  <c r="N27"/>
  <c r="J27"/>
  <c r="N26"/>
  <c r="L26"/>
  <c r="J26"/>
  <c r="N25"/>
  <c r="L25"/>
  <c r="N24"/>
  <c r="J24"/>
  <c r="N23"/>
  <c r="L23"/>
  <c r="J23"/>
  <c r="N22"/>
  <c r="L22"/>
  <c r="N21"/>
  <c r="J21"/>
  <c r="N20"/>
  <c r="J20"/>
  <c r="N19"/>
  <c r="L19"/>
  <c r="J19"/>
  <c r="N18"/>
  <c r="L18"/>
  <c r="N17"/>
  <c r="J17"/>
  <c r="N16"/>
  <c r="J16"/>
  <c r="N15"/>
  <c r="L15"/>
  <c r="J15"/>
  <c r="N14"/>
  <c r="L14"/>
  <c r="N13"/>
  <c r="J13"/>
  <c r="N12"/>
  <c r="L12"/>
  <c r="J12"/>
  <c r="N11"/>
  <c r="L11"/>
  <c r="N10"/>
  <c r="J10"/>
  <c r="N9"/>
  <c r="J9"/>
  <c r="N8"/>
  <c r="J8"/>
  <c r="N7"/>
  <c r="L7"/>
  <c r="J7"/>
  <c r="N6"/>
  <c r="L6"/>
  <c r="D68" i="9"/>
  <c r="M7"/>
  <c r="M8"/>
  <c r="M9"/>
  <c r="M10"/>
  <c r="M6"/>
  <c r="F49"/>
  <c r="M12"/>
  <c r="M13"/>
  <c r="M11"/>
  <c r="F50"/>
  <c r="M15"/>
  <c r="M16"/>
  <c r="M17"/>
  <c r="M14"/>
  <c r="F51"/>
  <c r="M19"/>
  <c r="M20"/>
  <c r="M21"/>
  <c r="M18"/>
  <c r="F52"/>
  <c r="M23"/>
  <c r="M24"/>
  <c r="M22"/>
  <c r="F53"/>
  <c r="M26"/>
  <c r="M27"/>
  <c r="M25"/>
  <c r="F54"/>
  <c r="M31"/>
  <c r="M32"/>
  <c r="M33"/>
  <c r="M34"/>
  <c r="M30"/>
  <c r="F55"/>
  <c r="M38"/>
  <c r="M39"/>
  <c r="M40"/>
  <c r="M41"/>
  <c r="M37"/>
  <c r="F56"/>
  <c r="M43"/>
  <c r="M44"/>
  <c r="M45"/>
  <c r="M46"/>
  <c r="M47"/>
  <c r="M42"/>
  <c r="F57"/>
  <c r="N47"/>
  <c r="N46"/>
  <c r="N45"/>
  <c r="N44"/>
  <c r="N43"/>
  <c r="L43"/>
  <c r="L42"/>
  <c r="J50"/>
  <c r="K49"/>
  <c r="J49"/>
  <c r="J47"/>
  <c r="J46"/>
  <c r="J45"/>
  <c r="J44"/>
  <c r="J43"/>
  <c r="N42"/>
  <c r="N41"/>
  <c r="J41"/>
  <c r="N40"/>
  <c r="J40"/>
  <c r="N39"/>
  <c r="J39"/>
  <c r="N38"/>
  <c r="L38"/>
  <c r="J38"/>
  <c r="N37"/>
  <c r="L37"/>
  <c r="N34"/>
  <c r="J34"/>
  <c r="N33"/>
  <c r="J33"/>
  <c r="N32"/>
  <c r="J32"/>
  <c r="N31"/>
  <c r="L31"/>
  <c r="J31"/>
  <c r="N30"/>
  <c r="L30"/>
  <c r="N27"/>
  <c r="J27"/>
  <c r="N26"/>
  <c r="L26"/>
  <c r="J26"/>
  <c r="N25"/>
  <c r="L25"/>
  <c r="N24"/>
  <c r="J24"/>
  <c r="N23"/>
  <c r="L23"/>
  <c r="J23"/>
  <c r="N22"/>
  <c r="L22"/>
  <c r="N21"/>
  <c r="J21"/>
  <c r="N20"/>
  <c r="J20"/>
  <c r="N19"/>
  <c r="L19"/>
  <c r="J19"/>
  <c r="N18"/>
  <c r="L18"/>
  <c r="N17"/>
  <c r="J17"/>
  <c r="N16"/>
  <c r="J16"/>
  <c r="N15"/>
  <c r="L15"/>
  <c r="J15"/>
  <c r="N14"/>
  <c r="L14"/>
  <c r="N13"/>
  <c r="J13"/>
  <c r="N12"/>
  <c r="L12"/>
  <c r="J12"/>
  <c r="N11"/>
  <c r="L11"/>
  <c r="N10"/>
  <c r="J10"/>
  <c r="N9"/>
  <c r="J9"/>
  <c r="N8"/>
  <c r="J8"/>
  <c r="N7"/>
  <c r="L7"/>
  <c r="J7"/>
  <c r="N6"/>
  <c r="L6"/>
  <c r="M45" i="8"/>
  <c r="M43"/>
  <c r="M44"/>
  <c r="M46"/>
  <c r="M47"/>
  <c r="M42"/>
  <c r="F57"/>
  <c r="N45"/>
  <c r="N43"/>
  <c r="N44"/>
  <c r="N46"/>
  <c r="N47"/>
  <c r="L43"/>
  <c r="L42"/>
  <c r="M7"/>
  <c r="M8"/>
  <c r="M9"/>
  <c r="M10"/>
  <c r="M6"/>
  <c r="F49"/>
  <c r="M12"/>
  <c r="M13"/>
  <c r="M11"/>
  <c r="F50"/>
  <c r="M15"/>
  <c r="M16"/>
  <c r="M17"/>
  <c r="M14"/>
  <c r="F51"/>
  <c r="M19"/>
  <c r="M20"/>
  <c r="M21"/>
  <c r="M18"/>
  <c r="F52"/>
  <c r="M23"/>
  <c r="M24"/>
  <c r="M22"/>
  <c r="F53"/>
  <c r="M26"/>
  <c r="M27"/>
  <c r="M25"/>
  <c r="F54"/>
  <c r="M31"/>
  <c r="M32"/>
  <c r="M33"/>
  <c r="M34"/>
  <c r="M30"/>
  <c r="F55"/>
  <c r="M38"/>
  <c r="M39"/>
  <c r="M40"/>
  <c r="M41"/>
  <c r="M37"/>
  <c r="F56"/>
  <c r="J44"/>
  <c r="J45"/>
  <c r="K49"/>
  <c r="N39"/>
  <c r="N40"/>
  <c r="N41"/>
  <c r="N38"/>
  <c r="N27"/>
  <c r="N26"/>
  <c r="N24"/>
  <c r="N23"/>
  <c r="N20"/>
  <c r="N21"/>
  <c r="N19"/>
  <c r="N16"/>
  <c r="N17"/>
  <c r="N15"/>
  <c r="N13"/>
  <c r="N12"/>
  <c r="L12"/>
  <c r="L11"/>
  <c r="L15"/>
  <c r="L14"/>
  <c r="L19"/>
  <c r="L18"/>
  <c r="L23"/>
  <c r="L22"/>
  <c r="L26"/>
  <c r="L25"/>
  <c r="L38"/>
  <c r="L37"/>
  <c r="J24"/>
  <c r="J23"/>
  <c r="N22"/>
  <c r="J21"/>
  <c r="J20"/>
  <c r="J19"/>
  <c r="N18"/>
  <c r="J17"/>
  <c r="J16"/>
  <c r="J15"/>
  <c r="N14"/>
  <c r="J13"/>
  <c r="J12"/>
  <c r="N11"/>
  <c r="J47"/>
  <c r="J46"/>
  <c r="J43"/>
  <c r="N42"/>
  <c r="J41"/>
  <c r="J40"/>
  <c r="J39"/>
  <c r="J38"/>
  <c r="N37"/>
  <c r="J34"/>
  <c r="J33"/>
  <c r="J32"/>
  <c r="J31"/>
  <c r="N30"/>
  <c r="J27"/>
  <c r="J26"/>
  <c r="N25"/>
  <c r="N9"/>
  <c r="N8"/>
  <c r="N7"/>
  <c r="N10"/>
  <c r="L7"/>
  <c r="L6"/>
  <c r="J49"/>
  <c r="D64"/>
  <c r="J10"/>
  <c r="J9"/>
  <c r="J8"/>
  <c r="J7"/>
  <c r="J50"/>
  <c r="N6"/>
</calcChain>
</file>

<file path=xl/sharedStrings.xml><?xml version="1.0" encoding="utf-8"?>
<sst xmlns="http://schemas.openxmlformats.org/spreadsheetml/2006/main" count="298" uniqueCount="94">
  <si>
    <t xml:space="preserve">Nom : </t>
  </si>
  <si>
    <t xml:space="preserve">Prénom : </t>
  </si>
  <si>
    <t>Poids</t>
  </si>
  <si>
    <t>/20</t>
  </si>
  <si>
    <t>Compétences évaluées</t>
  </si>
  <si>
    <t>non</t>
  </si>
  <si>
    <t>1/3</t>
  </si>
  <si>
    <t>2/3</t>
  </si>
  <si>
    <t>3/3</t>
  </si>
  <si>
    <t>éval</t>
  </si>
  <si>
    <t>Note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</si>
  <si>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</si>
  <si>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 xml:space="preserve"> /20</t>
  </si>
  <si>
    <t>á</t>
  </si>
  <si>
    <t>Note sur 20 proposée au jury* :</t>
  </si>
  <si>
    <t>Date</t>
  </si>
  <si>
    <t>Notes</t>
  </si>
  <si>
    <t>V11</t>
  </si>
  <si>
    <t xml:space="preserve">* La note proposée, arrondie au demi point ou au point entier supérieur, est décidée par les évaluateurs à partir de la note brute </t>
  </si>
  <si>
    <t xml:space="preserve"> Participer à une boucle itérative de validation d'une géométrie ou d'une architecture à partir de la réalisation d'un prototype.</t>
  </si>
  <si>
    <t>Brevet de technicien supérieur "Conception de Produits Industriels"</t>
  </si>
  <si>
    <t>Signature</t>
  </si>
  <si>
    <t>Noms de l'évaluateur</t>
  </si>
  <si>
    <t>CPI12 : Intégrer l’éco-conception dans la conception d’un produit</t>
  </si>
  <si>
    <r>
      <rPr>
        <b/>
        <sz val="10"/>
        <rFont val="Arial"/>
        <family val="2"/>
      </rPr>
      <t xml:space="preserve">A3-T3 </t>
    </r>
    <r>
      <rPr>
        <sz val="10"/>
        <rFont val="Arial"/>
        <family val="2"/>
      </rPr>
      <t>Prendre en compte et optimiser la conception au regard des exigences du cycle de vie du produit</t>
    </r>
  </si>
  <si>
    <t>CPI14 : Élaborer le dossier de définition d’un produit mécanique</t>
  </si>
  <si>
    <t xml:space="preserve">  Réaliser des mises en plan normées (ensembles, sous-ensembles, nomenclatures)</t>
  </si>
  <si>
    <t>C14.1</t>
  </si>
  <si>
    <t>C14.2</t>
  </si>
  <si>
    <t xml:space="preserve"> Réaliser un dessin de définition de pièce, coté, tolérancé.</t>
  </si>
  <si>
    <t>CPI7 : Concevoir et définir, à l'aide d'un logiciel de CAO et des outils de simulation associés, un système, un outillage ou des pièces mécaniques satisfaisant au cahier des charges fonctionnel</t>
  </si>
  <si>
    <t>C7.1</t>
  </si>
  <si>
    <t>L'arbre d'assemblage est organisé en sous-ensemble(s) fonctionnel(s) et/ou structurel(s)  comprenant les solutions constructives à numériser.</t>
  </si>
  <si>
    <t>L'arbre d'assemblage est organisé en cohérence avec la méthodologie de conception utilisée.</t>
  </si>
  <si>
    <t>Le mode de création est adapté et évolutif selon le niveau de définition de la maquette numérique (volume, surface, filaire)</t>
  </si>
  <si>
    <t>Le positionnement des pièces est correctement contraint  dans le respect des mobilités relatives</t>
  </si>
  <si>
    <t>C7.2</t>
  </si>
  <si>
    <t>C7.3</t>
  </si>
  <si>
    <t>C7.4</t>
  </si>
  <si>
    <t>C7.5</t>
  </si>
  <si>
    <t>Formaliser les spécifications de fonctionnement.</t>
  </si>
  <si>
    <t>Générer une maquette numérique robuste de l’ensemble étudié ..</t>
  </si>
  <si>
    <t>Utiliser un logiciel de simulation pour optimiser / valider la conception détaillée d'un mécanisme</t>
  </si>
  <si>
    <t>Élaborer la maquette numérique définitive.</t>
  </si>
  <si>
    <r>
      <rPr>
        <b/>
        <sz val="10"/>
        <rFont val="Arial"/>
        <family val="2"/>
      </rPr>
      <t xml:space="preserve">A3-T5  </t>
    </r>
    <r>
      <rPr>
        <sz val="10"/>
        <rFont val="Arial"/>
        <family val="2"/>
      </rPr>
      <t>Finaliser une maquette 3D numérique structurée, robuste et évolutive de l’étude.</t>
    </r>
  </si>
  <si>
    <t>Les spécifications de bon fonctionnement du composant dans son contexte et/ou recommandés par les constructeurs sont recensées</t>
  </si>
  <si>
    <t>Les spécifications de fonctionnement sont déclinées sur les documents techniques appropriés</t>
  </si>
  <si>
    <t>La mise en contrainte à chaque niveau de l'assemblage est univoque et minimale.</t>
  </si>
  <si>
    <t>Le paramétrage géométrique est établi en cohérence avec le principe et les contraintes fonctionnelles de conception et de procédé envisagé</t>
  </si>
  <si>
    <t>Le choix des paramètres assure la robustesse au sein de la maquette numérique et sa portabilité attendue</t>
  </si>
  <si>
    <t>L'outil de simulation retenu est adapté à la validation du critère énoncé</t>
  </si>
  <si>
    <t>Le modèle numérique est isolé et les données nécessaires sont introduites correctement.</t>
  </si>
  <si>
    <t>Les résultats de simulation sont analysés et les conséquences sur la conception détaillée mises en œuvre.</t>
  </si>
  <si>
    <t>Les pièces sont modélisées en respectant les règles d'obtention des formes associés aux procédés retenus .</t>
  </si>
  <si>
    <t>Les matériaux et autres indications de nomenclature sont associés au modèle.</t>
  </si>
  <si>
    <t>Générer les représentations graphiques dérivées en mobilisant les fonctionnalités des modeleurs volumiques</t>
  </si>
  <si>
    <t>C7.6</t>
  </si>
  <si>
    <t>Les représentations graphiques dérivées sont complétées et légendées des informations techniques associées en adéquation avec le point de vue du destinataire</t>
  </si>
  <si>
    <t>Les documents sont conformes aux attentes du client</t>
  </si>
  <si>
    <t xml:space="preserve"> Existence des contraintes environnementales dans la caractérisation des fonctions de service.</t>
  </si>
  <si>
    <t>Pertinence de la comparaison des solutions retenues selon une analyse multicritères explicite et rationnelle permettant d’optimiser les trois piliers du DD.</t>
  </si>
  <si>
    <t xml:space="preserve">Existence d'un choix de composants standard et sous traités optimisant les impacts environnementaux du cdv du produit. </t>
  </si>
  <si>
    <t xml:space="preserve">Pertinence d'une définition des pièces et du système en formes et dimensions optimisant les impacts environnementaux du cdv du produit. </t>
  </si>
  <si>
    <t>Respect de la normalisation et lisibilité de la mise en plan d'un ensemble.</t>
  </si>
  <si>
    <t>Respect de la normalisation et lisibilité de la mise en plan de définition d'une pièce.</t>
  </si>
  <si>
    <t>Exhaustivité du renseignement de la nomenclature associée au dessin d'ensemble.</t>
  </si>
  <si>
    <t>Les spécifications de fonctionnement sont correctement reportées (jeux, ajustements, ...)</t>
  </si>
  <si>
    <t>Une démarche explicite  de spécification est mobilisée</t>
  </si>
  <si>
    <t>Exactitude et justification de la spécification des fonctions techniques</t>
  </si>
  <si>
    <t>Le cartouche est renseigné(tolérances générales, matériaux, indices de révisions, repérage, ...)</t>
  </si>
  <si>
    <t>CONCEPTION DETAILLEE</t>
  </si>
  <si>
    <t>Taux TxC7.1 d'indicateurs évalués pour la compétence intermédiaire C7.1</t>
  </si>
  <si>
    <t>Taux TxC7.2 d'indicateurs évalués pour la compétence intermédiaire C7.2</t>
  </si>
  <si>
    <t>Taux TxC7.3 d'indicateurs évalués pour la compétence intermédiaire C7.3</t>
  </si>
  <si>
    <t>Taux TxC7.4 d'indicateurs évalués pour la compétence intermédiaire C7.4</t>
  </si>
  <si>
    <t>Taux TxC7.6 d'indicateurs évalués pour la compétence intermédiaire C7.6</t>
  </si>
  <si>
    <t>Taux TxC7.5 d'indicateurs évalués pour la compétence intermédiaire C7.5</t>
  </si>
  <si>
    <t>Taux TxC12 d'indicateurs évalués pour la compétence C12</t>
  </si>
  <si>
    <t>Taux TxC14.1 d'indicateurs évalués pour la compétence intermédiaire C14.1</t>
  </si>
  <si>
    <t>Taux TxC14.2 d'indicateurs évalués pour la compétence intermédiaire C14.2</t>
  </si>
  <si>
    <t>Traduction correcte des spécifications de fonctionnement (chaînes de cotes, conditions géométriques, états de surface)</t>
  </si>
  <si>
    <t>Exhaustivité de l'identification des surfaces ou groupes de surfaces fonctionnelles</t>
  </si>
  <si>
    <r>
      <rPr>
        <b/>
        <sz val="10"/>
        <rFont val="Arial"/>
        <family val="2"/>
      </rPr>
      <t>A3-T9</t>
    </r>
    <r>
      <rPr>
        <sz val="10"/>
        <rFont val="Arial"/>
        <family val="2"/>
      </rPr>
      <t xml:space="preserve">  Elaborer, à partir de la maquette numérique définitive, des représentations graphiques dérivées (notices de fonctionnement, images, vidéo de rendu réaliste, éclatés…).</t>
    </r>
  </si>
  <si>
    <r>
      <rPr>
        <b/>
        <sz val="10"/>
        <rFont val="Arial"/>
        <family val="2"/>
      </rPr>
      <t xml:space="preserve">A2-T3 </t>
    </r>
    <r>
      <rPr>
        <sz val="10"/>
        <rFont val="Arial"/>
        <family val="2"/>
      </rPr>
      <t xml:space="preserve">Élaborer la maquette numérique 3D de conception </t>
    </r>
  </si>
  <si>
    <r>
      <rPr>
        <b/>
        <sz val="10"/>
        <rFont val="Arial"/>
        <family val="2"/>
      </rPr>
      <t>A3-T1</t>
    </r>
    <r>
      <rPr>
        <sz val="10"/>
        <rFont val="Arial"/>
        <family val="2"/>
      </rPr>
      <t xml:space="preserve"> Dimensionner puis choisir les composants standards ou sous-traités non définis lors de l'étude préliminaire</t>
    </r>
  </si>
  <si>
    <r>
      <rPr>
        <b/>
        <sz val="10"/>
        <rFont val="Arial"/>
        <family val="2"/>
      </rPr>
      <t xml:space="preserve">A3-T6 </t>
    </r>
    <r>
      <rPr>
        <sz val="10"/>
        <rFont val="Arial"/>
        <family val="2"/>
      </rPr>
      <t xml:space="preserve">Réaliser les dessins de définition en mobilisant la spécification géométrique et dimensionnelle dans un principe de cotation « au juste suffisant » fonctionnel.                                 </t>
    </r>
    <r>
      <rPr>
        <b/>
        <sz val="10"/>
        <rFont val="Arial"/>
        <family val="2"/>
      </rPr>
      <t>A3-T8</t>
    </r>
    <r>
      <rPr>
        <sz val="10"/>
        <rFont val="Arial"/>
        <family val="2"/>
      </rPr>
      <t xml:space="preserve"> Elaborer le dossier technique de définition du produit</t>
    </r>
  </si>
  <si>
    <r>
      <t xml:space="preserve">Indicateurs d'évaluation                                                                        </t>
    </r>
    <r>
      <rPr>
        <b/>
        <sz val="9"/>
        <rFont val="Arial"/>
        <family val="2"/>
      </rPr>
      <t xml:space="preserve">    </t>
    </r>
  </si>
  <si>
    <t>REVUE DE PROJET</t>
  </si>
  <si>
    <t>Appréciation globale équipe pédagogique</t>
  </si>
  <si>
    <t>Report note équipe pédagogique</t>
  </si>
  <si>
    <t>Note brute (30% note équipe, 70% note jury)</t>
  </si>
  <si>
    <t>Appréciation globale du jury</t>
  </si>
  <si>
    <t>EPREUVE FINALE</t>
  </si>
  <si>
    <t>EPREUVE FINALE (sans phase 1)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</si>
</sst>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12"/>
      <name val="Wingdings"/>
      <charset val="2"/>
    </font>
    <font>
      <b/>
      <sz val="10"/>
      <color indexed="52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39997558519241921"/>
        <bgColor indexed="34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19" fillId="0" borderId="0" xfId="0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1" fontId="4" fillId="0" borderId="8" xfId="0" applyNumberFormat="1" applyFont="1" applyBorder="1" applyAlignment="1" applyProtection="1">
      <alignment horizontal="center" vertical="center"/>
    </xf>
    <xf numFmtId="9" fontId="1" fillId="7" borderId="8" xfId="0" applyNumberFormat="1" applyFont="1" applyFill="1" applyBorder="1" applyAlignment="1" applyProtection="1">
      <alignment horizontal="center" vertical="center"/>
    </xf>
    <xf numFmtId="2" fontId="1" fillId="7" borderId="8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9" fontId="0" fillId="0" borderId="0" xfId="0" applyNumberFormat="1" applyFont="1" applyBorder="1" applyAlignment="1" applyProtection="1">
      <alignment vertical="center" wrapText="1"/>
    </xf>
    <xf numFmtId="0" fontId="23" fillId="0" borderId="0" xfId="0" applyFont="1"/>
    <xf numFmtId="1" fontId="23" fillId="0" borderId="0" xfId="0" applyNumberFormat="1" applyFont="1"/>
    <xf numFmtId="0" fontId="23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8" borderId="22" xfId="0" applyFont="1" applyFill="1" applyBorder="1" applyAlignment="1" applyProtection="1">
      <alignment vertical="center" wrapText="1"/>
    </xf>
    <xf numFmtId="0" fontId="4" fillId="8" borderId="23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horizontal="left" vertical="center" wrapText="1" indent="1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 indent="1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left" vertical="center" wrapText="1" indent="1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left" vertical="center" wrapText="1" indent="1"/>
    </xf>
    <xf numFmtId="0" fontId="4" fillId="6" borderId="31" xfId="0" applyFont="1" applyFill="1" applyBorder="1" applyAlignment="1" applyProtection="1">
      <alignment horizontal="left" vertical="center" wrapText="1" indent="1"/>
    </xf>
    <xf numFmtId="0" fontId="11" fillId="6" borderId="32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1" fillId="6" borderId="3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9" fontId="24" fillId="0" borderId="0" xfId="0" applyNumberFormat="1" applyFont="1" applyBorder="1" applyAlignment="1" applyProtection="1">
      <alignment horizontal="center" vertical="center"/>
    </xf>
    <xf numFmtId="2" fontId="24" fillId="0" borderId="0" xfId="0" applyNumberFormat="1" applyFont="1" applyBorder="1" applyAlignment="1" applyProtection="1">
      <alignment horizontal="center" vertical="center"/>
    </xf>
    <xf numFmtId="0" fontId="24" fillId="0" borderId="0" xfId="0" applyFont="1"/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9" fontId="24" fillId="0" borderId="0" xfId="0" applyNumberFormat="1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Border="1" applyAlignment="1" applyProtection="1">
      <alignment horizontal="center" vertical="center"/>
    </xf>
    <xf numFmtId="2" fontId="25" fillId="0" borderId="0" xfId="0" applyNumberFormat="1" applyFont="1" applyBorder="1" applyAlignment="1" applyProtection="1">
      <alignment horizontal="center" vertical="center"/>
    </xf>
    <xf numFmtId="0" fontId="24" fillId="0" borderId="0" xfId="0" applyFont="1" applyFill="1"/>
    <xf numFmtId="1" fontId="26" fillId="0" borderId="0" xfId="0" applyNumberFormat="1" applyFont="1" applyBorder="1" applyAlignment="1" applyProtection="1">
      <alignment horizontal="center" vertical="center"/>
    </xf>
    <xf numFmtId="1" fontId="24" fillId="0" borderId="0" xfId="0" applyNumberFormat="1" applyFont="1"/>
    <xf numFmtId="9" fontId="2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vertical="center" wrapText="1" indent="1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 vertical="center" wrapText="1" indent="1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left" vertical="center" wrapText="1" indent="1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 indent="1"/>
    </xf>
    <xf numFmtId="0" fontId="1" fillId="0" borderId="20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 wrapText="1"/>
    </xf>
    <xf numFmtId="9" fontId="0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9" fontId="12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12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2" fontId="4" fillId="0" borderId="9" xfId="0" applyNumberFormat="1" applyFont="1" applyBorder="1" applyAlignment="1" applyProtection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64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2" fontId="4" fillId="0" borderId="46" xfId="0" applyNumberFormat="1" applyFont="1" applyBorder="1" applyAlignment="1" applyProtection="1">
      <alignment horizontal="center" vertical="center"/>
    </xf>
    <xf numFmtId="2" fontId="4" fillId="0" borderId="42" xfId="0" applyNumberFormat="1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 wrapText="1"/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2" fontId="4" fillId="0" borderId="47" xfId="0" applyNumberFormat="1" applyFont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vertical="center"/>
    </xf>
    <xf numFmtId="0" fontId="0" fillId="0" borderId="56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49" fontId="10" fillId="0" borderId="57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164" fontId="6" fillId="0" borderId="38" xfId="0" applyNumberFormat="1" applyFont="1" applyFill="1" applyBorder="1" applyAlignment="1" applyProtection="1">
      <alignment horizontal="center" vertical="center"/>
    </xf>
    <xf numFmtId="164" fontId="6" fillId="0" borderId="41" xfId="0" applyNumberFormat="1" applyFont="1" applyFill="1" applyBorder="1" applyAlignment="1" applyProtection="1">
      <alignment horizontal="center" vertical="center"/>
    </xf>
    <xf numFmtId="164" fontId="6" fillId="7" borderId="38" xfId="0" applyNumberFormat="1" applyFont="1" applyFill="1" applyBorder="1" applyAlignment="1" applyProtection="1">
      <alignment horizontal="center" vertical="center"/>
      <protection locked="0"/>
    </xf>
    <xf numFmtId="164" fontId="27" fillId="7" borderId="38" xfId="0" applyNumberFormat="1" applyFont="1" applyFill="1" applyBorder="1" applyAlignment="1" applyProtection="1">
      <alignment horizontal="center" vertical="center"/>
      <protection locked="0"/>
    </xf>
    <xf numFmtId="164" fontId="27" fillId="7" borderId="58" xfId="0" applyNumberFormat="1" applyFont="1" applyFill="1" applyBorder="1" applyAlignment="1" applyProtection="1">
      <alignment horizontal="center" vertical="center"/>
      <protection locked="0"/>
    </xf>
    <xf numFmtId="164" fontId="6" fillId="7" borderId="39" xfId="0" applyNumberFormat="1" applyFont="1" applyFill="1" applyBorder="1" applyAlignment="1" applyProtection="1">
      <alignment horizontal="center" vertical="center"/>
      <protection locked="0"/>
    </xf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FCD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B75"/>
  <sheetViews>
    <sheetView workbookViewId="0">
      <selection activeCell="I10" sqref="I7:I10"/>
    </sheetView>
  </sheetViews>
  <sheetFormatPr baseColWidth="10" defaultColWidth="11.42578125" defaultRowHeight="12.75"/>
  <cols>
    <col min="1" max="1" width="51.140625" style="10" customWidth="1"/>
    <col min="2" max="2" width="6.85546875" style="1" customWidth="1"/>
    <col min="3" max="3" width="58.140625" style="2" customWidth="1"/>
    <col min="4" max="4" width="61.7109375" style="3" customWidth="1"/>
    <col min="5" max="5" width="4.28515625" style="4" customWidth="1"/>
    <col min="6" max="9" width="4.28515625" style="5" customWidth="1"/>
    <col min="10" max="10" width="4" style="6" customWidth="1"/>
    <col min="11" max="11" width="7.28515625" style="7" customWidth="1"/>
    <col min="12" max="12" width="8.42578125" style="7" customWidth="1"/>
    <col min="13" max="13" width="5.7109375" style="88" customWidth="1"/>
    <col min="14" max="14" width="7.28515625" style="89" customWidth="1"/>
    <col min="15" max="15" width="3.7109375" style="90" customWidth="1"/>
    <col min="16" max="16" width="4.7109375" style="90" customWidth="1"/>
    <col min="17" max="17" width="9.85546875" style="47" customWidth="1"/>
    <col min="18" max="18" width="10.42578125" style="47" customWidth="1"/>
    <col min="19" max="19" width="6.42578125" style="47" customWidth="1"/>
    <col min="20" max="20" width="10.7109375" style="47" customWidth="1"/>
    <col min="21" max="21" width="12.140625" customWidth="1"/>
    <col min="22" max="23" width="3.85546875" customWidth="1"/>
    <col min="25" max="26" width="11.42578125" style="8"/>
    <col min="27" max="27" width="11.42578125" style="9"/>
    <col min="28" max="16384" width="11.42578125" style="10"/>
  </cols>
  <sheetData>
    <row r="1" spans="1:28" ht="16.5" thickBot="1">
      <c r="B1" s="11" t="s">
        <v>20</v>
      </c>
      <c r="E1" s="12"/>
      <c r="F1" s="13"/>
      <c r="G1" s="14"/>
    </row>
    <row r="2" spans="1:28" ht="24.75" customHeight="1" thickBot="1">
      <c r="B2" s="11"/>
      <c r="C2" s="188" t="s">
        <v>70</v>
      </c>
      <c r="D2" s="12" t="s">
        <v>0</v>
      </c>
      <c r="E2" s="183"/>
      <c r="F2" s="184"/>
      <c r="G2" s="184"/>
      <c r="H2" s="184"/>
      <c r="I2" s="184"/>
      <c r="J2" s="184"/>
      <c r="K2" s="184"/>
      <c r="L2" s="185"/>
      <c r="N2" s="91"/>
      <c r="AA2" s="8"/>
      <c r="AB2" s="9"/>
    </row>
    <row r="3" spans="1:28" ht="22.5" customHeight="1" thickBot="1">
      <c r="B3" s="3"/>
      <c r="C3" s="188" t="s">
        <v>87</v>
      </c>
      <c r="D3" s="12" t="s">
        <v>1</v>
      </c>
      <c r="E3" s="183"/>
      <c r="F3" s="184"/>
      <c r="G3" s="184"/>
      <c r="H3" s="184"/>
      <c r="I3" s="184"/>
      <c r="J3" s="184"/>
      <c r="K3" s="184"/>
      <c r="L3" s="185"/>
      <c r="V3" s="47"/>
      <c r="W3" s="47"/>
      <c r="X3" s="47"/>
    </row>
    <row r="4" spans="1:28" ht="13.5" customHeight="1">
      <c r="B4" s="127" t="s">
        <v>4</v>
      </c>
      <c r="C4" s="127"/>
      <c r="D4" s="15" t="s">
        <v>86</v>
      </c>
      <c r="E4" s="186" t="s">
        <v>5</v>
      </c>
      <c r="F4" s="187">
        <v>0</v>
      </c>
      <c r="G4" s="187" t="s">
        <v>6</v>
      </c>
      <c r="H4" s="187" t="s">
        <v>7</v>
      </c>
      <c r="I4" s="187" t="s">
        <v>8</v>
      </c>
      <c r="J4" s="16"/>
      <c r="K4" s="39"/>
      <c r="L4" s="39"/>
      <c r="M4" s="92" t="s">
        <v>2</v>
      </c>
      <c r="V4" s="47"/>
      <c r="W4" s="47"/>
      <c r="X4" s="47"/>
    </row>
    <row r="5" spans="1:28" ht="12.75" customHeight="1" thickBot="1">
      <c r="A5" s="134" t="s">
        <v>30</v>
      </c>
      <c r="B5" s="134"/>
      <c r="C5" s="134"/>
      <c r="D5" s="134"/>
      <c r="E5" s="134"/>
      <c r="F5" s="134"/>
      <c r="G5" s="134"/>
      <c r="H5" s="134"/>
      <c r="I5" s="135"/>
      <c r="J5" s="18"/>
      <c r="K5" s="17" t="s">
        <v>2</v>
      </c>
      <c r="L5" s="17" t="s">
        <v>16</v>
      </c>
      <c r="M5" s="93" t="s">
        <v>9</v>
      </c>
      <c r="N5" s="94" t="s">
        <v>10</v>
      </c>
      <c r="V5" s="47"/>
      <c r="W5" s="47"/>
      <c r="X5" s="47"/>
    </row>
    <row r="6" spans="1:28" s="53" customFormat="1" ht="12.75" customHeight="1">
      <c r="A6" s="136" t="s">
        <v>83</v>
      </c>
      <c r="B6" s="131" t="s">
        <v>31</v>
      </c>
      <c r="C6" s="128" t="s">
        <v>19</v>
      </c>
      <c r="D6" s="68"/>
      <c r="E6" s="68"/>
      <c r="F6" s="68"/>
      <c r="G6" s="68"/>
      <c r="H6" s="68"/>
      <c r="I6" s="69"/>
      <c r="J6" s="18"/>
      <c r="K6" s="41">
        <v>0.1</v>
      </c>
      <c r="L6" s="42">
        <f>SUM(L7:L10)</f>
        <v>0</v>
      </c>
      <c r="M6" s="95">
        <f>SUM(M7:M10)</f>
        <v>4</v>
      </c>
      <c r="N6" s="96">
        <f>SUM(N7:N10)</f>
        <v>0</v>
      </c>
      <c r="O6" s="97"/>
      <c r="P6" s="97"/>
      <c r="Q6" s="49"/>
      <c r="R6" s="49"/>
      <c r="S6" s="49"/>
      <c r="T6" s="49"/>
      <c r="U6" s="50"/>
      <c r="V6" s="49"/>
      <c r="W6" s="49"/>
      <c r="X6" s="49"/>
      <c r="Y6" s="51"/>
      <c r="Z6" s="51"/>
      <c r="AA6" s="52"/>
    </row>
    <row r="7" spans="1:28" ht="26.1" customHeight="1">
      <c r="A7" s="137"/>
      <c r="B7" s="132"/>
      <c r="C7" s="129"/>
      <c r="D7" s="43" t="s">
        <v>32</v>
      </c>
      <c r="E7" s="70"/>
      <c r="F7" s="71"/>
      <c r="G7" s="71"/>
      <c r="H7" s="71"/>
      <c r="I7" s="72"/>
      <c r="J7" s="20" t="str">
        <f>(IF(P7&lt;&gt;1,"◄",""))</f>
        <v>◄</v>
      </c>
      <c r="K7" s="40">
        <v>1</v>
      </c>
      <c r="L7" s="145">
        <f>SUM(N7:N10)</f>
        <v>0</v>
      </c>
      <c r="M7" s="98">
        <f t="shared" ref="M7:M10" si="0">IF(E7&lt;&gt;"",0,K7)</f>
        <v>1</v>
      </c>
      <c r="N7" s="89">
        <f>(IF(G7&lt;&gt;"",1/3,0)+IF(H7&lt;&gt;"",2/3,0)+IF(I7&lt;&gt;"",1,0))*K$6*20*M7/SUM(M$7:M$10)</f>
        <v>0</v>
      </c>
      <c r="P7" s="99">
        <f t="shared" ref="P7:P10" si="1">COUNTA(E7:I7)</f>
        <v>0</v>
      </c>
      <c r="R7" s="48"/>
      <c r="V7" s="47"/>
      <c r="W7" s="47"/>
      <c r="X7" s="47"/>
    </row>
    <row r="8" spans="1:28" ht="26.1" customHeight="1">
      <c r="A8" s="137"/>
      <c r="B8" s="132"/>
      <c r="C8" s="129"/>
      <c r="D8" s="73" t="s">
        <v>33</v>
      </c>
      <c r="E8" s="74"/>
      <c r="F8" s="75"/>
      <c r="G8" s="75"/>
      <c r="H8" s="75"/>
      <c r="I8" s="76"/>
      <c r="J8" s="20" t="str">
        <f>(IF(P8&lt;&gt;1,"◄",""))</f>
        <v>◄</v>
      </c>
      <c r="K8" s="40">
        <v>1</v>
      </c>
      <c r="L8" s="146"/>
      <c r="M8" s="98">
        <f t="shared" si="0"/>
        <v>1</v>
      </c>
      <c r="N8" s="89">
        <f>(IF(G8&lt;&gt;"",1/3,0)+IF(H8&lt;&gt;"",2/3,0)+IF(I8&lt;&gt;"",1,0))*K$6*20*M8/SUM(M$7:M$10)</f>
        <v>0</v>
      </c>
      <c r="P8" s="99">
        <f t="shared" si="1"/>
        <v>0</v>
      </c>
      <c r="V8" s="47"/>
      <c r="W8" s="47"/>
      <c r="X8" s="47"/>
    </row>
    <row r="9" spans="1:28" ht="26.1" customHeight="1">
      <c r="A9" s="137"/>
      <c r="B9" s="132"/>
      <c r="C9" s="129"/>
      <c r="D9" s="56" t="s">
        <v>34</v>
      </c>
      <c r="E9" s="56"/>
      <c r="F9" s="56"/>
      <c r="G9" s="56"/>
      <c r="H9" s="56"/>
      <c r="I9" s="77"/>
      <c r="J9" s="20" t="str">
        <f>(IF(P9&lt;&gt;1,"◄",""))</f>
        <v>◄</v>
      </c>
      <c r="K9" s="40">
        <v>1</v>
      </c>
      <c r="L9" s="146"/>
      <c r="M9" s="98">
        <f t="shared" si="0"/>
        <v>1</v>
      </c>
      <c r="N9" s="89">
        <f>(IF(G9&lt;&gt;"",1/3,0)+IF(H9&lt;&gt;"",2/3,0)+IF(I9&lt;&gt;"",1,0))*K$6*20*M9/SUM(M$7:M$10)</f>
        <v>0</v>
      </c>
      <c r="P9" s="99">
        <f t="shared" si="1"/>
        <v>0</v>
      </c>
      <c r="V9" s="47"/>
      <c r="W9" s="47"/>
      <c r="X9" s="47"/>
    </row>
    <row r="10" spans="1:28" ht="26.1" customHeight="1" thickBot="1">
      <c r="A10" s="138"/>
      <c r="B10" s="133"/>
      <c r="C10" s="130"/>
      <c r="D10" s="78" t="s">
        <v>35</v>
      </c>
      <c r="E10" s="79"/>
      <c r="F10" s="80"/>
      <c r="G10" s="80"/>
      <c r="H10" s="80"/>
      <c r="I10" s="81"/>
      <c r="J10" s="20" t="str">
        <f t="shared" ref="J10" si="2">(IF(P10&lt;&gt;1,"◄",""))</f>
        <v>◄</v>
      </c>
      <c r="K10" s="40">
        <v>1</v>
      </c>
      <c r="L10" s="147"/>
      <c r="M10" s="98">
        <f t="shared" si="0"/>
        <v>1</v>
      </c>
      <c r="N10" s="89">
        <f>(IF(G10&lt;&gt;"",1/3,0)+IF(H10&lt;&gt;"",2/3,0)+IF(I10&lt;&gt;"",1,0))*K$6*20*M10/SUM(M$7:M$10)</f>
        <v>0</v>
      </c>
      <c r="P10" s="99">
        <f t="shared" si="1"/>
        <v>0</v>
      </c>
      <c r="V10" s="47"/>
      <c r="W10" s="47"/>
      <c r="X10" s="47"/>
    </row>
    <row r="11" spans="1:28" s="53" customFormat="1" ht="12.75" customHeight="1">
      <c r="A11" s="139" t="s">
        <v>44</v>
      </c>
      <c r="B11" s="131" t="s">
        <v>36</v>
      </c>
      <c r="C11" s="128" t="s">
        <v>40</v>
      </c>
      <c r="D11" s="68"/>
      <c r="E11" s="68"/>
      <c r="F11" s="68"/>
      <c r="G11" s="68"/>
      <c r="H11" s="68"/>
      <c r="I11" s="69"/>
      <c r="J11" s="18"/>
      <c r="K11" s="41">
        <v>0.1</v>
      </c>
      <c r="L11" s="42">
        <f>SUM(L12:L13)</f>
        <v>0</v>
      </c>
      <c r="M11" s="95">
        <f>SUM(M12:M13)</f>
        <v>2</v>
      </c>
      <c r="N11" s="96">
        <f>SUM(N12:N13)</f>
        <v>0</v>
      </c>
      <c r="O11" s="97"/>
      <c r="P11" s="97"/>
      <c r="Q11" s="49"/>
      <c r="R11" s="49"/>
      <c r="S11" s="49"/>
      <c r="T11" s="49"/>
      <c r="U11" s="50"/>
      <c r="V11" s="49"/>
      <c r="W11" s="49"/>
      <c r="X11" s="49"/>
      <c r="Y11" s="51"/>
      <c r="Z11" s="51"/>
      <c r="AA11" s="52"/>
    </row>
    <row r="12" spans="1:28" ht="26.1" customHeight="1">
      <c r="A12" s="140"/>
      <c r="B12" s="132"/>
      <c r="C12" s="129"/>
      <c r="D12" s="43" t="s">
        <v>45</v>
      </c>
      <c r="E12" s="70"/>
      <c r="F12" s="71"/>
      <c r="G12" s="71"/>
      <c r="H12" s="71"/>
      <c r="I12" s="72"/>
      <c r="J12" s="20" t="str">
        <f>(IF(P12&lt;&gt;1,"◄",""))</f>
        <v>◄</v>
      </c>
      <c r="K12" s="40">
        <v>1</v>
      </c>
      <c r="L12" s="145">
        <f>SUM(N12:N13)</f>
        <v>0</v>
      </c>
      <c r="M12" s="98">
        <f t="shared" ref="M12:M13" si="3">IF(E12&lt;&gt;"",0,K12)</f>
        <v>1</v>
      </c>
      <c r="N12" s="89">
        <f>(IF(G12&lt;&gt;"",1/3,0)+IF(H12&lt;&gt;"",2/3,0)+IF(I12&lt;&gt;"",1,0))*K$11*20*M12/SUM(M$12:M$13)</f>
        <v>0</v>
      </c>
      <c r="P12" s="99">
        <f t="shared" ref="P12:P13" si="4">COUNTA(E12:I12)</f>
        <v>0</v>
      </c>
      <c r="R12" s="48"/>
      <c r="V12" s="47"/>
      <c r="W12" s="47"/>
      <c r="X12" s="47"/>
    </row>
    <row r="13" spans="1:28" ht="26.1" customHeight="1" thickBot="1">
      <c r="A13" s="140"/>
      <c r="B13" s="133"/>
      <c r="C13" s="130"/>
      <c r="D13" s="73" t="s">
        <v>46</v>
      </c>
      <c r="E13" s="74"/>
      <c r="F13" s="75"/>
      <c r="G13" s="75"/>
      <c r="H13" s="75"/>
      <c r="I13" s="76"/>
      <c r="J13" s="20" t="str">
        <f>(IF(P13&lt;&gt;1,"◄",""))</f>
        <v>◄</v>
      </c>
      <c r="K13" s="40">
        <v>1</v>
      </c>
      <c r="L13" s="146"/>
      <c r="M13" s="98">
        <f t="shared" si="3"/>
        <v>1</v>
      </c>
      <c r="N13" s="89">
        <f>(IF(G13&lt;&gt;"",1/3,0)+IF(H13&lt;&gt;"",2/3,0)+IF(I13&lt;&gt;"",1,0))*K$11*20*M13/SUM(M$12:M$13)</f>
        <v>0</v>
      </c>
      <c r="P13" s="99">
        <f t="shared" si="4"/>
        <v>0</v>
      </c>
      <c r="V13" s="47"/>
      <c r="W13" s="47"/>
      <c r="X13" s="47"/>
    </row>
    <row r="14" spans="1:28" s="53" customFormat="1" ht="12.75" customHeight="1">
      <c r="A14" s="140"/>
      <c r="B14" s="131" t="s">
        <v>37</v>
      </c>
      <c r="C14" s="128" t="s">
        <v>41</v>
      </c>
      <c r="D14" s="68"/>
      <c r="E14" s="68"/>
      <c r="F14" s="68"/>
      <c r="G14" s="68"/>
      <c r="H14" s="68"/>
      <c r="I14" s="69"/>
      <c r="J14" s="18"/>
      <c r="K14" s="41">
        <v>0.1</v>
      </c>
      <c r="L14" s="42">
        <f>SUM(L15:L17)</f>
        <v>0</v>
      </c>
      <c r="M14" s="95">
        <f>SUM(M15:M17)</f>
        <v>3</v>
      </c>
      <c r="N14" s="96">
        <f>SUM(N15:N17)</f>
        <v>0</v>
      </c>
      <c r="O14" s="97"/>
      <c r="P14" s="97"/>
      <c r="Q14" s="49"/>
      <c r="R14" s="49"/>
      <c r="S14" s="49"/>
      <c r="T14" s="49"/>
      <c r="U14" s="50"/>
      <c r="V14" s="49"/>
      <c r="W14" s="49"/>
      <c r="X14" s="49"/>
      <c r="Y14" s="51"/>
      <c r="Z14" s="51"/>
      <c r="AA14" s="52"/>
    </row>
    <row r="15" spans="1:28" ht="26.1" customHeight="1">
      <c r="A15" s="140"/>
      <c r="B15" s="132"/>
      <c r="C15" s="129"/>
      <c r="D15" s="43" t="s">
        <v>47</v>
      </c>
      <c r="E15" s="70"/>
      <c r="F15" s="71"/>
      <c r="G15" s="71"/>
      <c r="H15" s="71"/>
      <c r="I15" s="72"/>
      <c r="J15" s="20" t="str">
        <f>(IF(P15&lt;&gt;1,"◄",""))</f>
        <v>◄</v>
      </c>
      <c r="K15" s="40">
        <v>1</v>
      </c>
      <c r="L15" s="145">
        <f>SUM(N15:N17)</f>
        <v>0</v>
      </c>
      <c r="M15" s="98">
        <f t="shared" ref="M15:M17" si="5">IF(E15&lt;&gt;"",0,K15)</f>
        <v>1</v>
      </c>
      <c r="N15" s="89">
        <f>(IF(G15&lt;&gt;"",1/3,0)+IF(H15&lt;&gt;"",2/3,0)+IF(I15&lt;&gt;"",1,0))*K$14*20*M15/SUM(M$15:M$17)</f>
        <v>0</v>
      </c>
      <c r="P15" s="99">
        <f t="shared" ref="P15:P17" si="6">COUNTA(E15:I15)</f>
        <v>0</v>
      </c>
      <c r="R15" s="48"/>
      <c r="V15" s="47"/>
      <c r="W15" s="47"/>
      <c r="X15" s="47"/>
    </row>
    <row r="16" spans="1:28" ht="26.1" customHeight="1">
      <c r="A16" s="140"/>
      <c r="B16" s="132"/>
      <c r="C16" s="129"/>
      <c r="D16" s="73" t="s">
        <v>48</v>
      </c>
      <c r="E16" s="74"/>
      <c r="F16" s="75"/>
      <c r="G16" s="75"/>
      <c r="H16" s="75"/>
      <c r="I16" s="76"/>
      <c r="J16" s="20" t="str">
        <f>(IF(P16&lt;&gt;1,"◄",""))</f>
        <v>◄</v>
      </c>
      <c r="K16" s="40">
        <v>1</v>
      </c>
      <c r="L16" s="146"/>
      <c r="M16" s="98">
        <f t="shared" si="5"/>
        <v>1</v>
      </c>
      <c r="N16" s="89">
        <f t="shared" ref="N16:N17" si="7">(IF(G16&lt;&gt;"",1/3,0)+IF(H16&lt;&gt;"",2/3,0)+IF(I16&lt;&gt;"",1,0))*K$14*20*M16/SUM(M$15:M$17)</f>
        <v>0</v>
      </c>
      <c r="P16" s="99">
        <f t="shared" si="6"/>
        <v>0</v>
      </c>
      <c r="V16" s="47"/>
      <c r="W16" s="47"/>
      <c r="X16" s="47"/>
    </row>
    <row r="17" spans="1:27" ht="26.1" customHeight="1" thickBot="1">
      <c r="A17" s="140"/>
      <c r="B17" s="133"/>
      <c r="C17" s="130"/>
      <c r="D17" s="56" t="s">
        <v>49</v>
      </c>
      <c r="E17" s="56"/>
      <c r="F17" s="56"/>
      <c r="G17" s="56"/>
      <c r="H17" s="56"/>
      <c r="I17" s="77"/>
      <c r="J17" s="20" t="str">
        <f>(IF(P17&lt;&gt;1,"◄",""))</f>
        <v>◄</v>
      </c>
      <c r="K17" s="40">
        <v>1</v>
      </c>
      <c r="L17" s="146"/>
      <c r="M17" s="98">
        <f t="shared" si="5"/>
        <v>1</v>
      </c>
      <c r="N17" s="89">
        <f t="shared" si="7"/>
        <v>0</v>
      </c>
      <c r="P17" s="99">
        <f t="shared" si="6"/>
        <v>0</v>
      </c>
      <c r="V17" s="47"/>
      <c r="W17" s="47"/>
      <c r="X17" s="47"/>
    </row>
    <row r="18" spans="1:27" s="53" customFormat="1" ht="12.75" customHeight="1">
      <c r="A18" s="140"/>
      <c r="B18" s="131" t="s">
        <v>38</v>
      </c>
      <c r="C18" s="128" t="s">
        <v>42</v>
      </c>
      <c r="D18" s="68"/>
      <c r="E18" s="68"/>
      <c r="F18" s="68"/>
      <c r="G18" s="68"/>
      <c r="H18" s="68"/>
      <c r="I18" s="69"/>
      <c r="J18" s="18"/>
      <c r="K18" s="41">
        <v>0.1</v>
      </c>
      <c r="L18" s="42">
        <f>SUM(L19:L21)</f>
        <v>0</v>
      </c>
      <c r="M18" s="95">
        <f>SUM(M19:M21)</f>
        <v>3</v>
      </c>
      <c r="N18" s="96">
        <f>SUM(N19:N21)</f>
        <v>0</v>
      </c>
      <c r="O18" s="97"/>
      <c r="P18" s="97"/>
      <c r="Q18" s="49"/>
      <c r="R18" s="49"/>
      <c r="S18" s="49"/>
      <c r="T18" s="49"/>
      <c r="U18" s="50"/>
      <c r="V18" s="49"/>
      <c r="W18" s="49"/>
      <c r="X18" s="49"/>
      <c r="Y18" s="51"/>
      <c r="Z18" s="51"/>
      <c r="AA18" s="52"/>
    </row>
    <row r="19" spans="1:27" ht="26.1" customHeight="1">
      <c r="A19" s="140"/>
      <c r="B19" s="132"/>
      <c r="C19" s="129"/>
      <c r="D19" s="43" t="s">
        <v>50</v>
      </c>
      <c r="E19" s="70"/>
      <c r="F19" s="71"/>
      <c r="G19" s="71"/>
      <c r="H19" s="71"/>
      <c r="I19" s="72"/>
      <c r="J19" s="20" t="str">
        <f>(IF(P19&lt;&gt;1,"◄",""))</f>
        <v>◄</v>
      </c>
      <c r="K19" s="40">
        <v>1</v>
      </c>
      <c r="L19" s="145">
        <f>SUM(N19:N21)</f>
        <v>0</v>
      </c>
      <c r="M19" s="98">
        <f t="shared" ref="M19:M21" si="8">IF(E19&lt;&gt;"",0,K19)</f>
        <v>1</v>
      </c>
      <c r="N19" s="89">
        <f>(IF(G19&lt;&gt;"",1/3,0)+IF(H19&lt;&gt;"",2/3,0)+IF(I19&lt;&gt;"",1,0))*K$18*20*M19/SUM(M$19:M$21)</f>
        <v>0</v>
      </c>
      <c r="P19" s="99">
        <f t="shared" ref="P19:P21" si="9">COUNTA(E19:I19)</f>
        <v>0</v>
      </c>
      <c r="R19" s="48"/>
      <c r="V19" s="47"/>
      <c r="W19" s="47"/>
      <c r="X19" s="47"/>
    </row>
    <row r="20" spans="1:27" ht="26.1" customHeight="1">
      <c r="A20" s="140"/>
      <c r="B20" s="132"/>
      <c r="C20" s="129"/>
      <c r="D20" s="73" t="s">
        <v>51</v>
      </c>
      <c r="E20" s="74"/>
      <c r="F20" s="75"/>
      <c r="G20" s="75"/>
      <c r="H20" s="75"/>
      <c r="I20" s="76"/>
      <c r="J20" s="20" t="str">
        <f>(IF(P20&lt;&gt;1,"◄",""))</f>
        <v>◄</v>
      </c>
      <c r="K20" s="40">
        <v>1</v>
      </c>
      <c r="L20" s="146"/>
      <c r="M20" s="98">
        <f t="shared" si="8"/>
        <v>1</v>
      </c>
      <c r="N20" s="89">
        <f t="shared" ref="N20:N21" si="10">(IF(G20&lt;&gt;"",1/3,0)+IF(H20&lt;&gt;"",2/3,0)+IF(I20&lt;&gt;"",1,0))*K$18*20*M20/SUM(M$19:M$21)</f>
        <v>0</v>
      </c>
      <c r="P20" s="99">
        <f t="shared" si="9"/>
        <v>0</v>
      </c>
      <c r="V20" s="47"/>
      <c r="W20" s="47"/>
      <c r="X20" s="47"/>
    </row>
    <row r="21" spans="1:27" ht="26.1" customHeight="1" thickBot="1">
      <c r="A21" s="140"/>
      <c r="B21" s="133"/>
      <c r="C21" s="130"/>
      <c r="D21" s="56" t="s">
        <v>52</v>
      </c>
      <c r="E21" s="56"/>
      <c r="F21" s="56"/>
      <c r="G21" s="56"/>
      <c r="H21" s="56"/>
      <c r="I21" s="77"/>
      <c r="J21" s="20" t="str">
        <f>(IF(P21&lt;&gt;1,"◄",""))</f>
        <v>◄</v>
      </c>
      <c r="K21" s="40">
        <v>1</v>
      </c>
      <c r="L21" s="146"/>
      <c r="M21" s="98">
        <f t="shared" si="8"/>
        <v>1</v>
      </c>
      <c r="N21" s="89">
        <f t="shared" si="10"/>
        <v>0</v>
      </c>
      <c r="P21" s="99">
        <f t="shared" si="9"/>
        <v>0</v>
      </c>
      <c r="V21" s="47"/>
      <c r="W21" s="47"/>
      <c r="X21" s="47"/>
    </row>
    <row r="22" spans="1:27" s="53" customFormat="1" ht="12.75" customHeight="1">
      <c r="A22" s="140"/>
      <c r="B22" s="131" t="s">
        <v>39</v>
      </c>
      <c r="C22" s="128" t="s">
        <v>43</v>
      </c>
      <c r="D22" s="68"/>
      <c r="E22" s="68"/>
      <c r="F22" s="68"/>
      <c r="G22" s="68"/>
      <c r="H22" s="68"/>
      <c r="I22" s="69"/>
      <c r="J22" s="18"/>
      <c r="K22" s="41">
        <v>0.1</v>
      </c>
      <c r="L22" s="42">
        <f>SUM(L23:L24)</f>
        <v>0</v>
      </c>
      <c r="M22" s="95">
        <f>SUM(M23:M24)</f>
        <v>2</v>
      </c>
      <c r="N22" s="96">
        <f>SUM(N23:N24)</f>
        <v>0</v>
      </c>
      <c r="O22" s="97"/>
      <c r="P22" s="97"/>
      <c r="Q22" s="49"/>
      <c r="R22" s="49"/>
      <c r="S22" s="49"/>
      <c r="T22" s="49"/>
      <c r="U22" s="50"/>
      <c r="V22" s="49"/>
      <c r="W22" s="49"/>
      <c r="X22" s="49"/>
      <c r="Y22" s="51"/>
      <c r="Z22" s="51"/>
      <c r="AA22" s="52"/>
    </row>
    <row r="23" spans="1:27" ht="26.1" customHeight="1">
      <c r="A23" s="140"/>
      <c r="B23" s="132"/>
      <c r="C23" s="129"/>
      <c r="D23" s="43" t="s">
        <v>53</v>
      </c>
      <c r="E23" s="70"/>
      <c r="F23" s="71"/>
      <c r="G23" s="71"/>
      <c r="H23" s="71"/>
      <c r="I23" s="72"/>
      <c r="J23" s="20" t="str">
        <f>(IF(P23&lt;&gt;1,"◄",""))</f>
        <v>◄</v>
      </c>
      <c r="K23" s="40">
        <v>1</v>
      </c>
      <c r="L23" s="145">
        <f>SUM(N23:N24)</f>
        <v>0</v>
      </c>
      <c r="M23" s="98">
        <f t="shared" ref="M23:M24" si="11">IF(E23&lt;&gt;"",0,K23)</f>
        <v>1</v>
      </c>
      <c r="N23" s="89">
        <f>(IF(G23&lt;&gt;"",1/3,0)+IF(H23&lt;&gt;"",2/3,0)+IF(I23&lt;&gt;"",1,0))*K$22*20*M23/SUM(M$23:M$24)</f>
        <v>0</v>
      </c>
      <c r="P23" s="99">
        <f t="shared" ref="P23:P24" si="12">COUNTA(E23:I23)</f>
        <v>0</v>
      </c>
      <c r="R23" s="48"/>
      <c r="V23" s="47"/>
      <c r="W23" s="47"/>
      <c r="X23" s="47"/>
    </row>
    <row r="24" spans="1:27" ht="26.1" customHeight="1" thickBot="1">
      <c r="A24" s="141"/>
      <c r="B24" s="133"/>
      <c r="C24" s="130"/>
      <c r="D24" s="73" t="s">
        <v>54</v>
      </c>
      <c r="E24" s="74"/>
      <c r="F24" s="75"/>
      <c r="G24" s="75"/>
      <c r="H24" s="75"/>
      <c r="I24" s="76"/>
      <c r="J24" s="20" t="str">
        <f>(IF(P24&lt;&gt;1,"◄",""))</f>
        <v>◄</v>
      </c>
      <c r="K24" s="40">
        <v>1</v>
      </c>
      <c r="L24" s="146"/>
      <c r="M24" s="98">
        <f t="shared" si="11"/>
        <v>1</v>
      </c>
      <c r="N24" s="89">
        <f>(IF(G24&lt;&gt;"",1/3,0)+IF(H24&lt;&gt;"",2/3,0)+IF(I24&lt;&gt;"",1,0))*K$22*20*M24/SUM(M$23:M$24)</f>
        <v>0</v>
      </c>
      <c r="P24" s="99">
        <f t="shared" si="12"/>
        <v>0</v>
      </c>
      <c r="V24" s="47"/>
      <c r="W24" s="47"/>
      <c r="X24" s="47"/>
    </row>
    <row r="25" spans="1:27" ht="12.75" customHeight="1">
      <c r="A25" s="139" t="s">
        <v>82</v>
      </c>
      <c r="B25" s="131" t="s">
        <v>56</v>
      </c>
      <c r="C25" s="142" t="s">
        <v>55</v>
      </c>
      <c r="D25" s="54"/>
      <c r="E25" s="54"/>
      <c r="F25" s="54"/>
      <c r="G25" s="54"/>
      <c r="H25" s="54"/>
      <c r="I25" s="55"/>
      <c r="J25" s="20"/>
      <c r="K25" s="41">
        <v>0.1</v>
      </c>
      <c r="L25" s="42">
        <f>SUM(L26:L27)</f>
        <v>0</v>
      </c>
      <c r="M25" s="95">
        <f>SUM(M26:M27)</f>
        <v>2</v>
      </c>
      <c r="N25" s="96">
        <f>SUM(N26:N27)</f>
        <v>0</v>
      </c>
      <c r="P25" s="99"/>
      <c r="V25" s="47"/>
      <c r="W25" s="47"/>
      <c r="X25" s="47"/>
    </row>
    <row r="26" spans="1:27" ht="12.75" customHeight="1">
      <c r="A26" s="140"/>
      <c r="B26" s="132"/>
      <c r="C26" s="143"/>
      <c r="D26" s="56" t="s">
        <v>57</v>
      </c>
      <c r="E26" s="57"/>
      <c r="F26" s="58"/>
      <c r="G26" s="58"/>
      <c r="H26" s="59"/>
      <c r="I26" s="60"/>
      <c r="J26" s="20" t="str">
        <f t="shared" ref="J26:J27" si="13">(IF(P26&lt;&gt;1,"◄",""))</f>
        <v>◄</v>
      </c>
      <c r="K26" s="40">
        <v>1</v>
      </c>
      <c r="L26" s="156">
        <f>SUM(N26:N27)</f>
        <v>0</v>
      </c>
      <c r="M26" s="98">
        <f t="shared" ref="M26:M27" si="14">IF(E26&lt;&gt;"",0,K26)</f>
        <v>1</v>
      </c>
      <c r="N26" s="89">
        <f>(IF(G26&lt;&gt;"",1/3,0)+IF(H26&lt;&gt;"",2/3,0)+IF(I26&lt;&gt;"",1,0))*K$25*20*M26/SUM(M$26:M$27)</f>
        <v>0</v>
      </c>
      <c r="P26" s="99">
        <f t="shared" ref="P26:P27" si="15">COUNTA(E26:I26)</f>
        <v>0</v>
      </c>
      <c r="V26" s="47"/>
      <c r="W26" s="47"/>
      <c r="X26" s="47"/>
    </row>
    <row r="27" spans="1:27" ht="12.75" customHeight="1" thickBot="1">
      <c r="A27" s="141"/>
      <c r="B27" s="133"/>
      <c r="C27" s="144"/>
      <c r="D27" s="111" t="s">
        <v>58</v>
      </c>
      <c r="E27" s="112"/>
      <c r="F27" s="113"/>
      <c r="G27" s="113"/>
      <c r="H27" s="114"/>
      <c r="I27" s="115"/>
      <c r="J27" s="20" t="str">
        <f t="shared" si="13"/>
        <v>◄</v>
      </c>
      <c r="K27" s="40">
        <v>1</v>
      </c>
      <c r="L27" s="157"/>
      <c r="M27" s="98">
        <f t="shared" si="14"/>
        <v>1</v>
      </c>
      <c r="N27" s="89">
        <f>(IF(G27&lt;&gt;"",1/3,0)+IF(H27&lt;&gt;"",2/3,0)+IF(I27&lt;&gt;"",1,0))*K$25*20*M27/SUM(M$26:M$27)</f>
        <v>0</v>
      </c>
      <c r="P27" s="99">
        <f t="shared" si="15"/>
        <v>0</v>
      </c>
      <c r="V27" s="47"/>
      <c r="W27" s="47"/>
      <c r="X27" s="47"/>
    </row>
    <row r="28" spans="1:27" ht="15.75" customHeight="1">
      <c r="A28" s="101"/>
      <c r="B28" s="102"/>
      <c r="C28" s="45"/>
      <c r="D28" s="103"/>
      <c r="E28" s="104"/>
      <c r="F28" s="105"/>
      <c r="G28" s="105"/>
      <c r="H28" s="105"/>
      <c r="I28" s="105"/>
      <c r="J28" s="20"/>
      <c r="K28" s="106"/>
      <c r="L28" s="107"/>
      <c r="M28" s="98"/>
      <c r="P28" s="99"/>
      <c r="V28" s="47"/>
      <c r="W28" s="47"/>
      <c r="X28" s="47"/>
    </row>
    <row r="29" spans="1:27" ht="12.75" customHeight="1" thickBot="1">
      <c r="A29" s="134" t="s">
        <v>23</v>
      </c>
      <c r="B29" s="134"/>
      <c r="C29" s="134"/>
      <c r="D29" s="134"/>
      <c r="E29" s="134"/>
      <c r="F29" s="134"/>
      <c r="G29" s="134"/>
      <c r="H29" s="134"/>
      <c r="I29" s="135"/>
      <c r="J29" s="18"/>
      <c r="K29" s="17" t="s">
        <v>2</v>
      </c>
      <c r="L29" s="17" t="s">
        <v>16</v>
      </c>
      <c r="M29" s="93" t="s">
        <v>9</v>
      </c>
      <c r="N29" s="94" t="s">
        <v>10</v>
      </c>
      <c r="V29" s="47"/>
      <c r="W29" s="47"/>
      <c r="X29" s="47"/>
    </row>
    <row r="30" spans="1:27" s="53" customFormat="1" ht="17.25" customHeight="1" thickBot="1">
      <c r="B30" s="118"/>
      <c r="C30" s="119"/>
      <c r="D30" s="68"/>
      <c r="E30" s="68"/>
      <c r="F30" s="68"/>
      <c r="G30" s="68"/>
      <c r="H30" s="68"/>
      <c r="I30" s="69"/>
      <c r="J30" s="18"/>
      <c r="K30" s="41">
        <v>0.1</v>
      </c>
      <c r="L30" s="42">
        <f>SUM(L31:L34)</f>
        <v>0</v>
      </c>
      <c r="M30" s="95">
        <f>SUM(M31:M34)</f>
        <v>4</v>
      </c>
      <c r="N30" s="96">
        <f>SUM(N31:N34)</f>
        <v>0</v>
      </c>
      <c r="O30" s="97"/>
      <c r="P30" s="97"/>
      <c r="Q30" s="49"/>
      <c r="R30" s="49"/>
      <c r="S30" s="49"/>
      <c r="T30" s="49"/>
      <c r="U30" s="50"/>
      <c r="V30" s="49"/>
      <c r="W30" s="49"/>
      <c r="X30" s="49"/>
      <c r="Y30" s="51"/>
      <c r="Z30" s="51"/>
      <c r="AA30" s="52"/>
    </row>
    <row r="31" spans="1:27" ht="43.5" customHeight="1" thickBot="1">
      <c r="A31" s="123" t="s">
        <v>84</v>
      </c>
      <c r="B31" s="179"/>
      <c r="C31" s="180"/>
      <c r="D31" s="43" t="s">
        <v>59</v>
      </c>
      <c r="E31" s="70"/>
      <c r="F31" s="71"/>
      <c r="G31" s="71"/>
      <c r="H31" s="71"/>
      <c r="I31" s="72"/>
      <c r="J31" s="20" t="str">
        <f>(IF(P31&lt;&gt;1,"◄",""))</f>
        <v>◄</v>
      </c>
      <c r="K31" s="40">
        <v>1</v>
      </c>
      <c r="L31" s="145">
        <f>SUM(N31:N34)</f>
        <v>0</v>
      </c>
      <c r="M31" s="98">
        <f t="shared" ref="M31:M34" si="16">IF(E31&lt;&gt;"",0,K31)</f>
        <v>1</v>
      </c>
      <c r="N31" s="89">
        <f>(IF(G31&lt;&gt;"",1/3,0)+IF(H31&lt;&gt;"",2/3,0)+IF(I31&lt;&gt;"",1,0))*K$30*20*M31/SUM(M$31:M$34)</f>
        <v>0</v>
      </c>
      <c r="P31" s="99">
        <f t="shared" ref="P31:P34" si="17">COUNTA(E31:I31)</f>
        <v>0</v>
      </c>
      <c r="R31" s="48"/>
      <c r="V31" s="47"/>
      <c r="W31" s="47"/>
      <c r="X31" s="47"/>
    </row>
    <row r="32" spans="1:27" ht="39" customHeight="1">
      <c r="A32" s="136" t="s">
        <v>24</v>
      </c>
      <c r="B32" s="181"/>
      <c r="C32" s="182"/>
      <c r="D32" s="73" t="s">
        <v>60</v>
      </c>
      <c r="E32" s="74"/>
      <c r="F32" s="75"/>
      <c r="G32" s="75"/>
      <c r="H32" s="75"/>
      <c r="I32" s="76"/>
      <c r="J32" s="20" t="str">
        <f>(IF(P32&lt;&gt;1,"◄",""))</f>
        <v>◄</v>
      </c>
      <c r="K32" s="40">
        <v>1</v>
      </c>
      <c r="L32" s="146"/>
      <c r="M32" s="98">
        <f t="shared" si="16"/>
        <v>1</v>
      </c>
      <c r="N32" s="89">
        <f t="shared" ref="N32:N34" si="18">(IF(G32&lt;&gt;"",1/3,0)+IF(H32&lt;&gt;"",2/3,0)+IF(I32&lt;&gt;"",1,0))*K$30*20*M32/SUM(M$31:M$34)</f>
        <v>0</v>
      </c>
      <c r="P32" s="99">
        <f t="shared" si="17"/>
        <v>0</v>
      </c>
      <c r="V32" s="47"/>
      <c r="W32" s="47"/>
      <c r="X32" s="47"/>
    </row>
    <row r="33" spans="1:27" ht="34.5" customHeight="1">
      <c r="A33" s="137"/>
      <c r="B33" s="175"/>
      <c r="C33" s="176"/>
      <c r="D33" s="56" t="s">
        <v>61</v>
      </c>
      <c r="E33" s="56"/>
      <c r="F33" s="56"/>
      <c r="G33" s="56"/>
      <c r="H33" s="56"/>
      <c r="I33" s="77"/>
      <c r="J33" s="20" t="str">
        <f>(IF(P33&lt;&gt;1,"◄",""))</f>
        <v>◄</v>
      </c>
      <c r="K33" s="40">
        <v>1</v>
      </c>
      <c r="L33" s="146"/>
      <c r="M33" s="98">
        <f t="shared" si="16"/>
        <v>1</v>
      </c>
      <c r="N33" s="89">
        <f t="shared" si="18"/>
        <v>0</v>
      </c>
      <c r="P33" s="99">
        <f t="shared" si="17"/>
        <v>0</v>
      </c>
      <c r="V33" s="47"/>
      <c r="W33" s="47"/>
      <c r="X33" s="47"/>
    </row>
    <row r="34" spans="1:27" ht="27" customHeight="1" thickBot="1">
      <c r="A34" s="138"/>
      <c r="B34" s="177"/>
      <c r="C34" s="178"/>
      <c r="D34" s="78" t="s">
        <v>62</v>
      </c>
      <c r="E34" s="79"/>
      <c r="F34" s="80"/>
      <c r="G34" s="80"/>
      <c r="H34" s="80"/>
      <c r="I34" s="81"/>
      <c r="J34" s="20" t="str">
        <f t="shared" ref="J34" si="19">(IF(P34&lt;&gt;1,"◄",""))</f>
        <v>◄</v>
      </c>
      <c r="K34" s="40">
        <v>1</v>
      </c>
      <c r="L34" s="147"/>
      <c r="M34" s="98">
        <f t="shared" si="16"/>
        <v>1</v>
      </c>
      <c r="N34" s="89">
        <f t="shared" si="18"/>
        <v>0</v>
      </c>
      <c r="P34" s="99">
        <f t="shared" si="17"/>
        <v>0</v>
      </c>
      <c r="V34" s="47"/>
      <c r="W34" s="47"/>
      <c r="X34" s="47"/>
    </row>
    <row r="35" spans="1:27" ht="15.75" customHeight="1">
      <c r="A35" s="101"/>
      <c r="B35" s="102"/>
      <c r="C35" s="44"/>
      <c r="D35" s="108"/>
      <c r="E35" s="109"/>
      <c r="F35" s="110"/>
      <c r="G35" s="110"/>
      <c r="H35" s="110"/>
      <c r="I35" s="110"/>
      <c r="J35" s="20"/>
      <c r="K35" s="106"/>
      <c r="L35" s="107"/>
      <c r="M35" s="98"/>
      <c r="P35" s="99"/>
      <c r="V35" s="47"/>
      <c r="W35" s="47"/>
      <c r="X35" s="47"/>
    </row>
    <row r="36" spans="1:27" ht="12.75" customHeight="1" thickBot="1">
      <c r="A36" s="134" t="s">
        <v>25</v>
      </c>
      <c r="B36" s="134"/>
      <c r="C36" s="134"/>
      <c r="D36" s="134"/>
      <c r="E36" s="134"/>
      <c r="F36" s="134"/>
      <c r="G36" s="134"/>
      <c r="H36" s="134"/>
      <c r="I36" s="135"/>
      <c r="J36" s="18"/>
      <c r="K36" s="17" t="s">
        <v>2</v>
      </c>
      <c r="L36" s="17" t="s">
        <v>16</v>
      </c>
      <c r="M36" s="93" t="s">
        <v>9</v>
      </c>
      <c r="N36" s="94" t="s">
        <v>10</v>
      </c>
      <c r="V36" s="47"/>
      <c r="W36" s="47"/>
      <c r="X36" s="47"/>
    </row>
    <row r="37" spans="1:27" s="53" customFormat="1" ht="12.75" customHeight="1">
      <c r="A37" s="139" t="s">
        <v>85</v>
      </c>
      <c r="B37" s="131" t="s">
        <v>27</v>
      </c>
      <c r="C37" s="128" t="s">
        <v>26</v>
      </c>
      <c r="D37" s="68"/>
      <c r="E37" s="68"/>
      <c r="F37" s="68"/>
      <c r="G37" s="68"/>
      <c r="H37" s="68"/>
      <c r="I37" s="69"/>
      <c r="J37" s="18"/>
      <c r="K37" s="41">
        <v>0.15</v>
      </c>
      <c r="L37" s="42">
        <f>SUM(L38:L41)</f>
        <v>0</v>
      </c>
      <c r="M37" s="95">
        <f>SUM(M38:M41)</f>
        <v>4</v>
      </c>
      <c r="N37" s="96">
        <f>SUM(N38:N41)</f>
        <v>0</v>
      </c>
      <c r="O37" s="97"/>
      <c r="P37" s="97"/>
      <c r="Q37" s="49"/>
      <c r="R37" s="49"/>
      <c r="S37" s="49"/>
      <c r="T37" s="49"/>
      <c r="U37" s="50"/>
      <c r="V37" s="49"/>
      <c r="W37" s="49"/>
      <c r="X37" s="49"/>
      <c r="Y37" s="51"/>
      <c r="Z37" s="51"/>
      <c r="AA37" s="52"/>
    </row>
    <row r="38" spans="1:27" ht="26.1" customHeight="1">
      <c r="A38" s="140"/>
      <c r="B38" s="132"/>
      <c r="C38" s="129"/>
      <c r="D38" s="43" t="s">
        <v>63</v>
      </c>
      <c r="E38" s="70"/>
      <c r="F38" s="71"/>
      <c r="G38" s="71"/>
      <c r="H38" s="71"/>
      <c r="I38" s="72"/>
      <c r="J38" s="20" t="str">
        <f>(IF(P38&lt;&gt;1,"◄",""))</f>
        <v>◄</v>
      </c>
      <c r="K38" s="40">
        <v>1</v>
      </c>
      <c r="L38" s="145">
        <f>SUM(N38:N41)</f>
        <v>0</v>
      </c>
      <c r="M38" s="98">
        <f t="shared" ref="M38:M41" si="20">IF(E38&lt;&gt;"",0,K38)</f>
        <v>1</v>
      </c>
      <c r="N38" s="89">
        <f>(IF(G38&lt;&gt;"",1/3,0)+IF(H38&lt;&gt;"",2/3,0)+IF(I38&lt;&gt;"",1,0))*K$37*20*M38/SUM(M$38:M$41)</f>
        <v>0</v>
      </c>
      <c r="P38" s="99">
        <f t="shared" ref="P38:P41" si="21">COUNTA(E38:I38)</f>
        <v>0</v>
      </c>
      <c r="R38" s="48"/>
      <c r="V38" s="47"/>
      <c r="W38" s="47"/>
      <c r="X38" s="47"/>
    </row>
    <row r="39" spans="1:27" ht="26.1" customHeight="1">
      <c r="A39" s="140"/>
      <c r="B39" s="132"/>
      <c r="C39" s="129"/>
      <c r="D39" s="73" t="s">
        <v>64</v>
      </c>
      <c r="E39" s="74"/>
      <c r="F39" s="75"/>
      <c r="G39" s="75"/>
      <c r="H39" s="75"/>
      <c r="I39" s="76"/>
      <c r="J39" s="20" t="str">
        <f>(IF(P39&lt;&gt;1,"◄",""))</f>
        <v>◄</v>
      </c>
      <c r="K39" s="40">
        <v>1</v>
      </c>
      <c r="L39" s="146"/>
      <c r="M39" s="98">
        <f t="shared" si="20"/>
        <v>1</v>
      </c>
      <c r="N39" s="89">
        <f t="shared" ref="N39:N41" si="22">(IF(G39&lt;&gt;"",1/3,0)+IF(H39&lt;&gt;"",2/3,0)+IF(I39&lt;&gt;"",1,0))*K$37*20*M39/SUM(M$38:M$41)</f>
        <v>0</v>
      </c>
      <c r="P39" s="99">
        <f t="shared" si="21"/>
        <v>0</v>
      </c>
      <c r="V39" s="47"/>
      <c r="W39" s="47"/>
      <c r="X39" s="47"/>
    </row>
    <row r="40" spans="1:27" ht="26.1" customHeight="1">
      <c r="A40" s="140"/>
      <c r="B40" s="132"/>
      <c r="C40" s="129"/>
      <c r="D40" s="56" t="s">
        <v>65</v>
      </c>
      <c r="E40" s="56"/>
      <c r="F40" s="56"/>
      <c r="G40" s="56"/>
      <c r="H40" s="56"/>
      <c r="I40" s="77"/>
      <c r="J40" s="20" t="str">
        <f>(IF(P40&lt;&gt;1,"◄",""))</f>
        <v>◄</v>
      </c>
      <c r="K40" s="40">
        <v>1</v>
      </c>
      <c r="L40" s="146"/>
      <c r="M40" s="98">
        <f t="shared" si="20"/>
        <v>1</v>
      </c>
      <c r="N40" s="89">
        <f t="shared" si="22"/>
        <v>0</v>
      </c>
      <c r="P40" s="99">
        <f t="shared" si="21"/>
        <v>0</v>
      </c>
      <c r="V40" s="47"/>
      <c r="W40" s="47"/>
      <c r="X40" s="47"/>
    </row>
    <row r="41" spans="1:27" ht="26.1" customHeight="1" thickBot="1">
      <c r="A41" s="140"/>
      <c r="B41" s="133"/>
      <c r="C41" s="130"/>
      <c r="D41" s="78" t="s">
        <v>66</v>
      </c>
      <c r="E41" s="79"/>
      <c r="F41" s="80"/>
      <c r="G41" s="80"/>
      <c r="H41" s="80"/>
      <c r="I41" s="81"/>
      <c r="J41" s="20" t="str">
        <f t="shared" ref="J41" si="23">(IF(P41&lt;&gt;1,"◄",""))</f>
        <v>◄</v>
      </c>
      <c r="K41" s="40">
        <v>1</v>
      </c>
      <c r="L41" s="147"/>
      <c r="M41" s="98">
        <f t="shared" si="20"/>
        <v>1</v>
      </c>
      <c r="N41" s="89">
        <f t="shared" si="22"/>
        <v>0</v>
      </c>
      <c r="P41" s="99">
        <f t="shared" si="21"/>
        <v>0</v>
      </c>
      <c r="V41" s="47"/>
      <c r="W41" s="47"/>
      <c r="X41" s="47"/>
    </row>
    <row r="42" spans="1:27" ht="12.75" customHeight="1">
      <c r="A42" s="140"/>
      <c r="B42" s="131" t="s">
        <v>28</v>
      </c>
      <c r="C42" s="171" t="s">
        <v>29</v>
      </c>
      <c r="D42" s="54"/>
      <c r="E42" s="54"/>
      <c r="F42" s="54"/>
      <c r="G42" s="54"/>
      <c r="H42" s="54"/>
      <c r="I42" s="55"/>
      <c r="J42" s="20"/>
      <c r="K42" s="41">
        <v>0.15</v>
      </c>
      <c r="L42" s="42">
        <f>SUM(L43:L47)</f>
        <v>0</v>
      </c>
      <c r="M42" s="95">
        <f>SUM(M43:M47)</f>
        <v>5</v>
      </c>
      <c r="N42" s="96">
        <f>SUM(N43:N47)</f>
        <v>0</v>
      </c>
      <c r="P42" s="99"/>
      <c r="V42" s="47"/>
      <c r="W42" s="47"/>
      <c r="X42" s="47"/>
    </row>
    <row r="43" spans="1:27" ht="26.1" customHeight="1">
      <c r="A43" s="140"/>
      <c r="B43" s="132"/>
      <c r="C43" s="172"/>
      <c r="D43" s="56" t="s">
        <v>67</v>
      </c>
      <c r="E43" s="57"/>
      <c r="F43" s="58"/>
      <c r="G43" s="58"/>
      <c r="H43" s="59"/>
      <c r="I43" s="60"/>
      <c r="J43" s="20" t="str">
        <f t="shared" ref="J43:J47" si="24">(IF(P43&lt;&gt;1,"◄",""))</f>
        <v>◄</v>
      </c>
      <c r="K43" s="40">
        <v>1</v>
      </c>
      <c r="L43" s="156">
        <f>SUM(N43:N47)</f>
        <v>0</v>
      </c>
      <c r="M43" s="98">
        <f t="shared" ref="M43:M47" si="25">IF(E43&lt;&gt;"",0,K43)</f>
        <v>1</v>
      </c>
      <c r="N43" s="89">
        <f>(IF(G43&lt;&gt;"",1/3,0)+IF(H43&lt;&gt;"",2/3,0)+IF(I43&lt;&gt;"",1,0))*K$42*20*M43/SUM(M$43:M$47)</f>
        <v>0</v>
      </c>
      <c r="P43" s="99">
        <f t="shared" ref="P43:P47" si="26">COUNTA(E43:I43)</f>
        <v>0</v>
      </c>
      <c r="V43" s="47"/>
      <c r="W43" s="47"/>
      <c r="X43" s="47"/>
    </row>
    <row r="44" spans="1:27" ht="26.1" customHeight="1">
      <c r="A44" s="140"/>
      <c r="B44" s="132"/>
      <c r="C44" s="172"/>
      <c r="D44" s="117" t="s">
        <v>80</v>
      </c>
      <c r="E44" s="62"/>
      <c r="F44" s="63"/>
      <c r="G44" s="63"/>
      <c r="H44" s="64"/>
      <c r="I44" s="65"/>
      <c r="J44" s="20" t="str">
        <f t="shared" si="24"/>
        <v>◄</v>
      </c>
      <c r="K44" s="40">
        <v>1</v>
      </c>
      <c r="L44" s="174"/>
      <c r="M44" s="98">
        <f t="shared" si="25"/>
        <v>1</v>
      </c>
      <c r="N44" s="89">
        <f t="shared" ref="N44:N45" si="27">(IF(G44&lt;&gt;"",1/3,0)+IF(H44&lt;&gt;"",2/3,0)+IF(I44&lt;&gt;"",1,0))*K$42*20*M44/SUM(M$43:M$47)</f>
        <v>0</v>
      </c>
      <c r="P44" s="99">
        <f t="shared" si="26"/>
        <v>0</v>
      </c>
      <c r="V44" s="47"/>
      <c r="W44" s="47"/>
      <c r="X44" s="47"/>
    </row>
    <row r="45" spans="1:27" ht="26.1" customHeight="1">
      <c r="A45" s="140"/>
      <c r="B45" s="132"/>
      <c r="C45" s="172"/>
      <c r="D45" s="56" t="s">
        <v>81</v>
      </c>
      <c r="E45" s="57"/>
      <c r="F45" s="58"/>
      <c r="G45" s="58"/>
      <c r="H45" s="59"/>
      <c r="I45" s="116"/>
      <c r="J45" s="20" t="str">
        <f t="shared" si="24"/>
        <v>◄</v>
      </c>
      <c r="K45" s="40">
        <v>1</v>
      </c>
      <c r="L45" s="174"/>
      <c r="M45" s="98">
        <f t="shared" si="25"/>
        <v>1</v>
      </c>
      <c r="N45" s="89">
        <f t="shared" si="27"/>
        <v>0</v>
      </c>
      <c r="P45" s="99">
        <f t="shared" si="26"/>
        <v>0</v>
      </c>
      <c r="V45" s="47"/>
      <c r="W45" s="47"/>
      <c r="X45" s="47"/>
    </row>
    <row r="46" spans="1:27" ht="26.1" customHeight="1">
      <c r="A46" s="140"/>
      <c r="B46" s="132"/>
      <c r="C46" s="172"/>
      <c r="D46" s="61" t="s">
        <v>68</v>
      </c>
      <c r="E46" s="62"/>
      <c r="F46" s="63"/>
      <c r="G46" s="63"/>
      <c r="H46" s="64"/>
      <c r="I46" s="65"/>
      <c r="J46" s="20" t="str">
        <f t="shared" si="24"/>
        <v>◄</v>
      </c>
      <c r="K46" s="40">
        <v>1</v>
      </c>
      <c r="L46" s="146"/>
      <c r="M46" s="98">
        <f t="shared" si="25"/>
        <v>1</v>
      </c>
      <c r="N46" s="89">
        <f t="shared" ref="N46:N47" si="28">(IF(G46&lt;&gt;"",1/3,0)+IF(H46&lt;&gt;"",2/3,0)+IF(I46&lt;&gt;"",1,0))*K$42*20*M46/SUM(M$43:M$47)</f>
        <v>0</v>
      </c>
      <c r="P46" s="99">
        <f t="shared" si="26"/>
        <v>0</v>
      </c>
      <c r="V46" s="47"/>
      <c r="W46" s="47"/>
      <c r="X46" s="47"/>
    </row>
    <row r="47" spans="1:27" ht="26.1" customHeight="1" thickBot="1">
      <c r="A47" s="141"/>
      <c r="B47" s="133"/>
      <c r="C47" s="173"/>
      <c r="D47" s="56" t="s">
        <v>69</v>
      </c>
      <c r="E47" s="66"/>
      <c r="F47" s="58"/>
      <c r="G47" s="58"/>
      <c r="H47" s="58"/>
      <c r="I47" s="67"/>
      <c r="J47" s="20" t="str">
        <f t="shared" si="24"/>
        <v>◄</v>
      </c>
      <c r="K47" s="40">
        <v>1</v>
      </c>
      <c r="L47" s="157"/>
      <c r="M47" s="98">
        <f t="shared" si="25"/>
        <v>1</v>
      </c>
      <c r="N47" s="89">
        <f t="shared" si="28"/>
        <v>0</v>
      </c>
      <c r="P47" s="99">
        <f t="shared" si="26"/>
        <v>0</v>
      </c>
      <c r="V47" s="47"/>
      <c r="W47" s="47"/>
      <c r="X47" s="47"/>
    </row>
    <row r="48" spans="1:27" ht="15.75" customHeight="1">
      <c r="A48" s="101"/>
      <c r="B48" s="102"/>
      <c r="C48" s="44"/>
      <c r="D48" s="108"/>
      <c r="E48" s="109"/>
      <c r="F48" s="110"/>
      <c r="G48" s="110"/>
      <c r="H48" s="110"/>
      <c r="I48" s="110"/>
      <c r="J48" s="20"/>
      <c r="K48" s="106"/>
      <c r="L48" s="107"/>
      <c r="M48" s="98"/>
      <c r="P48" s="99"/>
      <c r="V48" s="47"/>
      <c r="W48" s="47"/>
      <c r="X48" s="47"/>
    </row>
    <row r="49" spans="2:24" ht="17.850000000000001" customHeight="1">
      <c r="D49" s="82" t="s">
        <v>71</v>
      </c>
      <c r="F49" s="126">
        <f>M6/SUM(K7:K10)</f>
        <v>1</v>
      </c>
      <c r="G49" s="126"/>
      <c r="H49" s="126"/>
      <c r="I49" s="126"/>
      <c r="J49" s="20" t="str">
        <f>(IF(F49&lt;0.5,"◄",""))</f>
        <v/>
      </c>
      <c r="K49" s="19">
        <f>K6+K11+K14+K18+K22+K25+K30+K37+K42</f>
        <v>1</v>
      </c>
      <c r="L49" s="19"/>
      <c r="M49" s="100"/>
      <c r="P49" s="99">
        <f>SUM(P7:P47)</f>
        <v>0</v>
      </c>
      <c r="V49" s="47"/>
      <c r="W49" s="47"/>
      <c r="X49" s="47"/>
    </row>
    <row r="50" spans="2:24" ht="17.850000000000001" customHeight="1">
      <c r="D50" s="82" t="s">
        <v>72</v>
      </c>
      <c r="F50" s="126">
        <f>M11/SUM(K12:K13)</f>
        <v>1</v>
      </c>
      <c r="G50" s="126"/>
      <c r="H50" s="126"/>
      <c r="I50" s="126"/>
      <c r="J50" s="20" t="str">
        <f>(IF(F50&lt;0.5,"◄",""))</f>
        <v/>
      </c>
      <c r="K50" s="158"/>
      <c r="L50" s="38"/>
      <c r="M50" s="100"/>
      <c r="V50" s="47"/>
      <c r="W50" s="47"/>
      <c r="X50" s="47"/>
    </row>
    <row r="51" spans="2:24" ht="17.850000000000001" customHeight="1">
      <c r="D51" s="82" t="s">
        <v>73</v>
      </c>
      <c r="F51" s="126">
        <f>M14/SUM(K15:K17)</f>
        <v>1</v>
      </c>
      <c r="G51" s="126"/>
      <c r="H51" s="126"/>
      <c r="I51" s="126"/>
      <c r="J51" s="20"/>
      <c r="K51" s="158"/>
      <c r="L51" s="46"/>
      <c r="M51" s="100"/>
      <c r="V51" s="47"/>
      <c r="W51" s="47"/>
      <c r="X51" s="47"/>
    </row>
    <row r="52" spans="2:24" ht="17.850000000000001" customHeight="1">
      <c r="D52" s="82" t="s">
        <v>74</v>
      </c>
      <c r="F52" s="126">
        <f>M18/SUM(K19:K21)</f>
        <v>1</v>
      </c>
      <c r="G52" s="126"/>
      <c r="H52" s="126"/>
      <c r="I52" s="126"/>
      <c r="J52" s="20"/>
      <c r="K52" s="158"/>
      <c r="L52" s="46"/>
      <c r="M52" s="100"/>
      <c r="V52" s="47"/>
      <c r="W52" s="47"/>
      <c r="X52" s="47"/>
    </row>
    <row r="53" spans="2:24" ht="17.850000000000001" customHeight="1">
      <c r="D53" s="82" t="s">
        <v>76</v>
      </c>
      <c r="F53" s="126">
        <f>M22/SUM(K23:K24)</f>
        <v>1</v>
      </c>
      <c r="G53" s="126"/>
      <c r="H53" s="126"/>
      <c r="I53" s="126"/>
      <c r="J53" s="20"/>
      <c r="K53" s="158"/>
      <c r="L53" s="46"/>
      <c r="M53" s="100"/>
      <c r="V53" s="47"/>
      <c r="W53" s="47"/>
      <c r="X53" s="47"/>
    </row>
    <row r="54" spans="2:24" ht="17.850000000000001" customHeight="1">
      <c r="D54" s="82" t="s">
        <v>75</v>
      </c>
      <c r="F54" s="126">
        <f>M25/SUM(K26:K27)</f>
        <v>1</v>
      </c>
      <c r="G54" s="126"/>
      <c r="H54" s="126"/>
      <c r="I54" s="126"/>
      <c r="J54" s="20"/>
      <c r="K54" s="158"/>
      <c r="L54" s="46"/>
      <c r="M54" s="100"/>
      <c r="V54" s="47"/>
      <c r="W54" s="47"/>
      <c r="X54" s="47"/>
    </row>
    <row r="55" spans="2:24" ht="17.850000000000001" customHeight="1">
      <c r="D55" s="82" t="s">
        <v>77</v>
      </c>
      <c r="F55" s="126">
        <f>M30/SUM(K31:K34)</f>
        <v>1</v>
      </c>
      <c r="G55" s="126"/>
      <c r="H55" s="126"/>
      <c r="I55" s="126"/>
      <c r="J55" s="20"/>
      <c r="K55" s="158"/>
      <c r="L55" s="46"/>
      <c r="M55" s="100"/>
      <c r="V55" s="47"/>
      <c r="W55" s="47"/>
      <c r="X55" s="47"/>
    </row>
    <row r="56" spans="2:24" ht="17.850000000000001" customHeight="1">
      <c r="D56" s="82" t="s">
        <v>78</v>
      </c>
      <c r="F56" s="126">
        <f>M37/SUM(K38:K41)</f>
        <v>1</v>
      </c>
      <c r="G56" s="126"/>
      <c r="H56" s="126"/>
      <c r="I56" s="126"/>
      <c r="J56" s="20"/>
      <c r="K56" s="158"/>
      <c r="L56" s="46"/>
      <c r="M56" s="100"/>
      <c r="V56" s="47"/>
      <c r="W56" s="47"/>
      <c r="X56" s="47"/>
    </row>
    <row r="57" spans="2:24" ht="17.850000000000001" customHeight="1">
      <c r="D57" s="82" t="s">
        <v>79</v>
      </c>
      <c r="F57" s="126">
        <f>M42/SUM(K43:K47)</f>
        <v>1</v>
      </c>
      <c r="G57" s="126"/>
      <c r="H57" s="126"/>
      <c r="I57" s="126"/>
      <c r="J57" s="20"/>
      <c r="K57" s="158"/>
      <c r="L57" s="46"/>
      <c r="M57" s="100"/>
      <c r="V57" s="47"/>
      <c r="W57" s="47"/>
      <c r="X57" s="47"/>
    </row>
    <row r="58" spans="2:24" ht="17.850000000000001" customHeight="1">
      <c r="D58" s="21"/>
      <c r="F58" s="126"/>
      <c r="G58" s="126"/>
      <c r="H58" s="126"/>
      <c r="I58" s="126"/>
      <c r="J58" s="20"/>
      <c r="K58" s="158"/>
      <c r="L58" s="38"/>
      <c r="M58" s="100"/>
      <c r="V58" s="47"/>
      <c r="W58" s="47"/>
      <c r="X58" s="47"/>
    </row>
    <row r="59" spans="2:24" ht="20.25" customHeight="1">
      <c r="D59" s="22" t="s">
        <v>11</v>
      </c>
      <c r="E59" s="23"/>
      <c r="F59" s="150" t="str">
        <f>IF(OR(F49&lt;0.5,F50&lt;0.5,F51&lt;0.5,F52&lt;0.5,F53&lt;0.5,F54&lt;0.5,F55&lt;0.5,F56&lt;0.5,F57&lt;0.5),"Tx&lt;50",IF(P49&lt;&gt;29,"Erreur",(L6+L11+L14+L18+L22+L25+L30+L37+L42)))</f>
        <v>Erreur</v>
      </c>
      <c r="G59" s="150"/>
      <c r="H59" s="151" t="s">
        <v>12</v>
      </c>
      <c r="I59" s="151"/>
      <c r="J59" s="24"/>
    </row>
    <row r="60" spans="2:24" ht="20.25" customHeight="1" thickBot="1">
      <c r="D60" s="22"/>
      <c r="E60" s="122"/>
      <c r="F60" s="121"/>
      <c r="G60" s="121"/>
      <c r="H60" s="122"/>
      <c r="I60" s="122"/>
      <c r="J60" s="24"/>
    </row>
    <row r="61" spans="2:24" ht="20.25" customHeight="1" thickBot="1">
      <c r="D61" s="12" t="s">
        <v>14</v>
      </c>
      <c r="E61" s="23"/>
      <c r="F61" s="152"/>
      <c r="G61" s="153"/>
      <c r="H61" s="154" t="s">
        <v>3</v>
      </c>
      <c r="I61" s="155"/>
      <c r="J61" s="26"/>
    </row>
    <row r="62" spans="2:24" ht="18.75" customHeight="1">
      <c r="D62" s="86"/>
      <c r="E62" s="87"/>
      <c r="F62" s="148"/>
      <c r="G62" s="148"/>
      <c r="H62" s="149"/>
      <c r="I62" s="149"/>
      <c r="J62" s="20"/>
    </row>
    <row r="63" spans="2:24" ht="14.1" customHeight="1">
      <c r="B63" s="161" t="s">
        <v>18</v>
      </c>
      <c r="C63" s="161"/>
      <c r="D63" s="161"/>
      <c r="E63" s="161"/>
      <c r="F63" s="161"/>
      <c r="G63" s="161"/>
      <c r="H63" s="161"/>
      <c r="I63" s="161"/>
      <c r="J63" s="26"/>
    </row>
    <row r="64" spans="2:24" ht="14.1" customHeight="1" thickBot="1">
      <c r="B64" s="27"/>
      <c r="C64" s="27"/>
      <c r="D64" s="162" t="str">
        <f>(IF(P49&gt;33,"ATTENTION. Erreur de saisie : cocher une seule colonne par ligne ! Voir repères ◄ à droite de la grille.",""))</f>
        <v/>
      </c>
      <c r="E64" s="162"/>
      <c r="F64" s="162"/>
      <c r="G64" s="162"/>
      <c r="H64" s="162"/>
      <c r="I64" s="162"/>
      <c r="J64" s="25" t="s">
        <v>13</v>
      </c>
    </row>
    <row r="65" spans="2:14" ht="15" customHeight="1">
      <c r="B65" s="163" t="s">
        <v>88</v>
      </c>
      <c r="C65" s="163"/>
      <c r="D65" s="164"/>
      <c r="E65" s="164"/>
      <c r="F65" s="164"/>
      <c r="G65" s="164"/>
      <c r="H65" s="164"/>
      <c r="I65" s="164"/>
      <c r="J65" s="28"/>
    </row>
    <row r="66" spans="2:14" ht="84.75" customHeight="1" thickBot="1">
      <c r="B66" s="165"/>
      <c r="C66" s="165"/>
      <c r="D66" s="165"/>
      <c r="E66" s="165"/>
      <c r="F66" s="165"/>
      <c r="G66" s="165"/>
      <c r="H66" s="165"/>
      <c r="I66" s="165"/>
      <c r="J66" s="29"/>
    </row>
    <row r="67" spans="2:14" ht="7.5" customHeight="1" thickBot="1">
      <c r="B67" s="29"/>
      <c r="C67" s="30"/>
      <c r="D67" s="30"/>
      <c r="E67" s="31"/>
      <c r="F67" s="31"/>
      <c r="G67" s="31"/>
      <c r="H67" s="31"/>
      <c r="I67" s="31"/>
      <c r="J67" s="32"/>
    </row>
    <row r="68" spans="2:14" ht="12.75" customHeight="1">
      <c r="B68" s="166" t="s">
        <v>22</v>
      </c>
      <c r="C68" s="166"/>
      <c r="D68" s="84" t="s">
        <v>21</v>
      </c>
      <c r="E68" s="33"/>
      <c r="F68" s="167" t="s">
        <v>15</v>
      </c>
      <c r="G68" s="167"/>
      <c r="H68" s="167"/>
      <c r="I68" s="167"/>
      <c r="J68" s="34"/>
    </row>
    <row r="69" spans="2:14" ht="30.75" customHeight="1" thickBot="1">
      <c r="B69" s="168"/>
      <c r="C69" s="168"/>
      <c r="D69" s="85"/>
      <c r="F69" s="169"/>
      <c r="G69" s="169"/>
      <c r="H69" s="169"/>
      <c r="I69" s="169"/>
      <c r="J69" s="35"/>
    </row>
    <row r="70" spans="2:14" ht="30.75" customHeight="1">
      <c r="B70" s="159"/>
      <c r="C70" s="159"/>
      <c r="D70" s="83"/>
    </row>
    <row r="71" spans="2:14" ht="30.75" customHeight="1">
      <c r="B71" s="170"/>
      <c r="C71" s="170"/>
      <c r="D71" s="83"/>
    </row>
    <row r="72" spans="2:14" ht="30.75" customHeight="1">
      <c r="B72" s="159"/>
      <c r="C72" s="159"/>
      <c r="D72" s="83"/>
    </row>
    <row r="73" spans="2:14" ht="30.75" customHeight="1">
      <c r="B73" s="159"/>
      <c r="C73" s="159"/>
      <c r="D73" s="83"/>
      <c r="F73" s="160">
        <v>41892</v>
      </c>
      <c r="G73" s="160"/>
      <c r="H73" s="160"/>
      <c r="I73" s="160"/>
      <c r="J73" s="37" t="s">
        <v>17</v>
      </c>
      <c r="M73" s="93"/>
      <c r="N73" s="94"/>
    </row>
    <row r="75" spans="2:14" ht="14.25">
      <c r="C75" s="36"/>
    </row>
  </sheetData>
  <mergeCells count="69">
    <mergeCell ref="A32:A34"/>
    <mergeCell ref="B32:B34"/>
    <mergeCell ref="C32:C34"/>
    <mergeCell ref="E2:L2"/>
    <mergeCell ref="E3:L3"/>
    <mergeCell ref="F54:I54"/>
    <mergeCell ref="B18:B21"/>
    <mergeCell ref="C18:C21"/>
    <mergeCell ref="L19:L21"/>
    <mergeCell ref="B22:B24"/>
    <mergeCell ref="C22:C24"/>
    <mergeCell ref="L23:L24"/>
    <mergeCell ref="F51:I51"/>
    <mergeCell ref="F52:I52"/>
    <mergeCell ref="A36:I36"/>
    <mergeCell ref="B37:B41"/>
    <mergeCell ref="C37:C41"/>
    <mergeCell ref="L38:L41"/>
    <mergeCell ref="B42:B47"/>
    <mergeCell ref="C42:C47"/>
    <mergeCell ref="L43:L47"/>
    <mergeCell ref="C11:C13"/>
    <mergeCell ref="L12:L13"/>
    <mergeCell ref="B14:B17"/>
    <mergeCell ref="C14:C17"/>
    <mergeCell ref="L15:L17"/>
    <mergeCell ref="B73:C73"/>
    <mergeCell ref="F73:I73"/>
    <mergeCell ref="B63:I63"/>
    <mergeCell ref="D64:I64"/>
    <mergeCell ref="B65:C65"/>
    <mergeCell ref="D65:I65"/>
    <mergeCell ref="B66:I66"/>
    <mergeCell ref="B68:C68"/>
    <mergeCell ref="F68:I68"/>
    <mergeCell ref="B69:C69"/>
    <mergeCell ref="F69:I69"/>
    <mergeCell ref="B70:C70"/>
    <mergeCell ref="B71:C71"/>
    <mergeCell ref="B72:C72"/>
    <mergeCell ref="L7:L10"/>
    <mergeCell ref="F62:G62"/>
    <mergeCell ref="H62:I62"/>
    <mergeCell ref="F49:I49"/>
    <mergeCell ref="F50:I50"/>
    <mergeCell ref="F59:G59"/>
    <mergeCell ref="H59:I59"/>
    <mergeCell ref="F61:G61"/>
    <mergeCell ref="H61:I61"/>
    <mergeCell ref="L26:L27"/>
    <mergeCell ref="A29:I29"/>
    <mergeCell ref="L31:L34"/>
    <mergeCell ref="K50:K58"/>
    <mergeCell ref="F58:I58"/>
    <mergeCell ref="B4:C4"/>
    <mergeCell ref="C6:C10"/>
    <mergeCell ref="B6:B10"/>
    <mergeCell ref="A5:I5"/>
    <mergeCell ref="A6:A10"/>
    <mergeCell ref="A25:A27"/>
    <mergeCell ref="B25:B27"/>
    <mergeCell ref="C25:C27"/>
    <mergeCell ref="F55:I55"/>
    <mergeCell ref="F56:I56"/>
    <mergeCell ref="F57:I57"/>
    <mergeCell ref="A37:A47"/>
    <mergeCell ref="F53:I53"/>
    <mergeCell ref="A11:A24"/>
    <mergeCell ref="B11:B13"/>
  </mergeCells>
  <printOptions horizontalCentered="1" verticalCentered="1"/>
  <pageMargins left="0.27569444444444446" right="0.19652777777777777" top="0.12986111111111112" bottom="0.15763888888888888" header="0.51180555555555551" footer="0.15763888888888888"/>
  <pageSetup paperSize="9" firstPageNumber="0" orientation="landscape" horizontalDpi="300" verticalDpi="300" r:id="rId1"/>
  <headerFooter>
    <oddFooter>&amp;RPage 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9"/>
  <sheetViews>
    <sheetView topLeftCell="A43" workbookViewId="0">
      <selection activeCell="C3" sqref="C3"/>
    </sheetView>
  </sheetViews>
  <sheetFormatPr baseColWidth="10" defaultColWidth="11.42578125" defaultRowHeight="12.75"/>
  <cols>
    <col min="1" max="1" width="51.140625" style="10" customWidth="1"/>
    <col min="2" max="2" width="6.85546875" style="1" customWidth="1"/>
    <col min="3" max="3" width="58.140625" style="2" customWidth="1"/>
    <col min="4" max="4" width="61.7109375" style="3" customWidth="1"/>
    <col min="5" max="5" width="4.28515625" style="4" customWidth="1"/>
    <col min="6" max="9" width="4.28515625" style="5" customWidth="1"/>
    <col min="10" max="10" width="4" style="6" customWidth="1"/>
    <col min="11" max="11" width="7.28515625" style="7" customWidth="1"/>
    <col min="12" max="12" width="8.42578125" style="7" customWidth="1"/>
    <col min="13" max="13" width="5.7109375" style="88" customWidth="1"/>
    <col min="14" max="14" width="7.28515625" style="89" customWidth="1"/>
    <col min="15" max="15" width="3.7109375" style="90" customWidth="1"/>
    <col min="16" max="16" width="4.7109375" style="90" customWidth="1"/>
    <col min="17" max="17" width="9.85546875" style="47" customWidth="1"/>
    <col min="18" max="18" width="10.42578125" style="47" customWidth="1"/>
    <col min="19" max="19" width="6.42578125" style="47" customWidth="1"/>
    <col min="20" max="20" width="10.7109375" style="47" customWidth="1"/>
    <col min="21" max="21" width="12.140625" customWidth="1"/>
    <col min="22" max="23" width="3.85546875" customWidth="1"/>
    <col min="25" max="26" width="11.42578125" style="8"/>
    <col min="27" max="27" width="11.42578125" style="9"/>
    <col min="28" max="16384" width="11.42578125" style="10"/>
  </cols>
  <sheetData>
    <row r="1" spans="1:28" ht="16.5" thickBot="1">
      <c r="B1" s="11" t="s">
        <v>20</v>
      </c>
      <c r="E1" s="12"/>
      <c r="F1" s="13"/>
      <c r="G1" s="14"/>
    </row>
    <row r="2" spans="1:28" ht="24.75" customHeight="1" thickBot="1">
      <c r="B2" s="11"/>
      <c r="C2" s="188" t="s">
        <v>70</v>
      </c>
      <c r="D2" s="12" t="s">
        <v>0</v>
      </c>
      <c r="E2" s="183"/>
      <c r="F2" s="184"/>
      <c r="G2" s="184"/>
      <c r="H2" s="184"/>
      <c r="I2" s="184"/>
      <c r="J2" s="184"/>
      <c r="K2" s="184"/>
      <c r="L2" s="185"/>
      <c r="N2" s="91"/>
      <c r="AA2" s="8"/>
      <c r="AB2" s="9"/>
    </row>
    <row r="3" spans="1:28" ht="22.5" customHeight="1" thickBot="1">
      <c r="B3" s="3"/>
      <c r="C3" s="188" t="s">
        <v>92</v>
      </c>
      <c r="D3" s="12" t="s">
        <v>1</v>
      </c>
      <c r="E3" s="183"/>
      <c r="F3" s="184"/>
      <c r="G3" s="184"/>
      <c r="H3" s="184"/>
      <c r="I3" s="184"/>
      <c r="J3" s="184"/>
      <c r="K3" s="184"/>
      <c r="L3" s="185"/>
      <c r="V3" s="47"/>
      <c r="W3" s="47"/>
      <c r="X3" s="47"/>
    </row>
    <row r="4" spans="1:28" ht="13.5" customHeight="1">
      <c r="B4" s="127" t="s">
        <v>4</v>
      </c>
      <c r="C4" s="127"/>
      <c r="D4" s="15" t="s">
        <v>86</v>
      </c>
      <c r="E4" s="186" t="s">
        <v>5</v>
      </c>
      <c r="F4" s="187">
        <v>0</v>
      </c>
      <c r="G4" s="187" t="s">
        <v>6</v>
      </c>
      <c r="H4" s="187" t="s">
        <v>7</v>
      </c>
      <c r="I4" s="187" t="s">
        <v>8</v>
      </c>
      <c r="J4" s="16"/>
      <c r="K4" s="120"/>
      <c r="L4" s="120"/>
      <c r="M4" s="92" t="s">
        <v>2</v>
      </c>
      <c r="V4" s="47"/>
      <c r="W4" s="47"/>
      <c r="X4" s="47"/>
    </row>
    <row r="5" spans="1:28" ht="12.75" customHeight="1" thickBot="1">
      <c r="A5" s="134" t="s">
        <v>30</v>
      </c>
      <c r="B5" s="134"/>
      <c r="C5" s="134"/>
      <c r="D5" s="134"/>
      <c r="E5" s="134"/>
      <c r="F5" s="134"/>
      <c r="G5" s="134"/>
      <c r="H5" s="134"/>
      <c r="I5" s="135"/>
      <c r="J5" s="18"/>
      <c r="K5" s="17" t="s">
        <v>2</v>
      </c>
      <c r="L5" s="17" t="s">
        <v>16</v>
      </c>
      <c r="M5" s="93" t="s">
        <v>9</v>
      </c>
      <c r="N5" s="94" t="s">
        <v>10</v>
      </c>
      <c r="V5" s="47"/>
      <c r="W5" s="47"/>
      <c r="X5" s="47"/>
    </row>
    <row r="6" spans="1:28" s="53" customFormat="1" ht="12.75" customHeight="1">
      <c r="A6" s="136" t="s">
        <v>83</v>
      </c>
      <c r="B6" s="131" t="s">
        <v>31</v>
      </c>
      <c r="C6" s="128" t="s">
        <v>19</v>
      </c>
      <c r="D6" s="68"/>
      <c r="E6" s="68"/>
      <c r="F6" s="68"/>
      <c r="G6" s="68"/>
      <c r="H6" s="68"/>
      <c r="I6" s="69"/>
      <c r="J6" s="18"/>
      <c r="K6" s="41">
        <v>0.1</v>
      </c>
      <c r="L6" s="42">
        <f>SUM(L7:L10)</f>
        <v>0</v>
      </c>
      <c r="M6" s="95">
        <f>SUM(M7:M10)</f>
        <v>4</v>
      </c>
      <c r="N6" s="96">
        <f>SUM(N7:N10)</f>
        <v>0</v>
      </c>
      <c r="O6" s="97"/>
      <c r="P6" s="97"/>
      <c r="Q6" s="49"/>
      <c r="R6" s="49"/>
      <c r="S6" s="49"/>
      <c r="T6" s="49"/>
      <c r="U6" s="50"/>
      <c r="V6" s="49"/>
      <c r="W6" s="49"/>
      <c r="X6" s="49"/>
      <c r="Y6" s="51"/>
      <c r="Z6" s="51"/>
      <c r="AA6" s="52"/>
    </row>
    <row r="7" spans="1:28" ht="26.1" customHeight="1">
      <c r="A7" s="137"/>
      <c r="B7" s="132"/>
      <c r="C7" s="129"/>
      <c r="D7" s="43" t="s">
        <v>32</v>
      </c>
      <c r="E7" s="70"/>
      <c r="F7" s="71"/>
      <c r="G7" s="71"/>
      <c r="H7" s="71"/>
      <c r="I7" s="72"/>
      <c r="J7" s="20" t="str">
        <f>(IF(P7&lt;&gt;1,"◄",""))</f>
        <v>◄</v>
      </c>
      <c r="K7" s="40">
        <v>1</v>
      </c>
      <c r="L7" s="145">
        <f>SUM(N7:N10)</f>
        <v>0</v>
      </c>
      <c r="M7" s="98">
        <f t="shared" ref="M7:M10" si="0">IF(E7&lt;&gt;"",0,K7)</f>
        <v>1</v>
      </c>
      <c r="N7" s="89">
        <f>(IF(G7&lt;&gt;"",1/3,0)+IF(H7&lt;&gt;"",2/3,0)+IF(I7&lt;&gt;"",1,0))*K$6*20*M7/SUM(M$7:M$10)</f>
        <v>0</v>
      </c>
      <c r="P7" s="99">
        <f t="shared" ref="P7:P10" si="1">COUNTA(E7:I7)</f>
        <v>0</v>
      </c>
      <c r="R7" s="48"/>
      <c r="V7" s="47"/>
      <c r="W7" s="47"/>
      <c r="X7" s="47"/>
    </row>
    <row r="8" spans="1:28" ht="26.1" customHeight="1">
      <c r="A8" s="137"/>
      <c r="B8" s="132"/>
      <c r="C8" s="129"/>
      <c r="D8" s="73" t="s">
        <v>33</v>
      </c>
      <c r="E8" s="74"/>
      <c r="F8" s="75"/>
      <c r="G8" s="75"/>
      <c r="H8" s="75"/>
      <c r="I8" s="76"/>
      <c r="J8" s="20" t="str">
        <f>(IF(P8&lt;&gt;1,"◄",""))</f>
        <v>◄</v>
      </c>
      <c r="K8" s="40">
        <v>1</v>
      </c>
      <c r="L8" s="146"/>
      <c r="M8" s="98">
        <f t="shared" si="0"/>
        <v>1</v>
      </c>
      <c r="N8" s="89">
        <f>(IF(G8&lt;&gt;"",1/3,0)+IF(H8&lt;&gt;"",2/3,0)+IF(I8&lt;&gt;"",1,0))*K$6*20*M8/SUM(M$7:M$10)</f>
        <v>0</v>
      </c>
      <c r="P8" s="99">
        <f t="shared" si="1"/>
        <v>0</v>
      </c>
      <c r="V8" s="47"/>
      <c r="W8" s="47"/>
      <c r="X8" s="47"/>
    </row>
    <row r="9" spans="1:28" ht="26.1" customHeight="1">
      <c r="A9" s="137"/>
      <c r="B9" s="132"/>
      <c r="C9" s="129"/>
      <c r="D9" s="56" t="s">
        <v>34</v>
      </c>
      <c r="E9" s="56"/>
      <c r="F9" s="56"/>
      <c r="G9" s="56"/>
      <c r="H9" s="56"/>
      <c r="I9" s="77"/>
      <c r="J9" s="20" t="str">
        <f>(IF(P9&lt;&gt;1,"◄",""))</f>
        <v>◄</v>
      </c>
      <c r="K9" s="40">
        <v>1</v>
      </c>
      <c r="L9" s="146"/>
      <c r="M9" s="98">
        <f t="shared" si="0"/>
        <v>1</v>
      </c>
      <c r="N9" s="89">
        <f>(IF(G9&lt;&gt;"",1/3,0)+IF(H9&lt;&gt;"",2/3,0)+IF(I9&lt;&gt;"",1,0))*K$6*20*M9/SUM(M$7:M$10)</f>
        <v>0</v>
      </c>
      <c r="P9" s="99">
        <f t="shared" si="1"/>
        <v>0</v>
      </c>
      <c r="V9" s="47"/>
      <c r="W9" s="47"/>
      <c r="X9" s="47"/>
    </row>
    <row r="10" spans="1:28" ht="26.1" customHeight="1" thickBot="1">
      <c r="A10" s="138"/>
      <c r="B10" s="133"/>
      <c r="C10" s="130"/>
      <c r="D10" s="78" t="s">
        <v>35</v>
      </c>
      <c r="E10" s="79"/>
      <c r="F10" s="80"/>
      <c r="G10" s="80"/>
      <c r="H10" s="80"/>
      <c r="I10" s="81"/>
      <c r="J10" s="20" t="str">
        <f t="shared" ref="J10" si="2">(IF(P10&lt;&gt;1,"◄",""))</f>
        <v>◄</v>
      </c>
      <c r="K10" s="40">
        <v>1</v>
      </c>
      <c r="L10" s="147"/>
      <c r="M10" s="98">
        <f t="shared" si="0"/>
        <v>1</v>
      </c>
      <c r="N10" s="89">
        <f>(IF(G10&lt;&gt;"",1/3,0)+IF(H10&lt;&gt;"",2/3,0)+IF(I10&lt;&gt;"",1,0))*K$6*20*M10/SUM(M$7:M$10)</f>
        <v>0</v>
      </c>
      <c r="P10" s="99">
        <f t="shared" si="1"/>
        <v>0</v>
      </c>
      <c r="V10" s="47"/>
      <c r="W10" s="47"/>
      <c r="X10" s="47"/>
    </row>
    <row r="11" spans="1:28" s="53" customFormat="1" ht="12.75" customHeight="1">
      <c r="A11" s="139" t="s">
        <v>44</v>
      </c>
      <c r="B11" s="131" t="s">
        <v>36</v>
      </c>
      <c r="C11" s="128" t="s">
        <v>40</v>
      </c>
      <c r="D11" s="68"/>
      <c r="E11" s="68"/>
      <c r="F11" s="68"/>
      <c r="G11" s="68"/>
      <c r="H11" s="68"/>
      <c r="I11" s="69"/>
      <c r="J11" s="18"/>
      <c r="K11" s="41">
        <v>0.1</v>
      </c>
      <c r="L11" s="42">
        <f>SUM(L12:L13)</f>
        <v>0</v>
      </c>
      <c r="M11" s="95">
        <f>SUM(M12:M13)</f>
        <v>2</v>
      </c>
      <c r="N11" s="96">
        <f>SUM(N12:N13)</f>
        <v>0</v>
      </c>
      <c r="O11" s="97"/>
      <c r="P11" s="97"/>
      <c r="Q11" s="49"/>
      <c r="R11" s="49"/>
      <c r="S11" s="49"/>
      <c r="T11" s="49"/>
      <c r="U11" s="50"/>
      <c r="V11" s="49"/>
      <c r="W11" s="49"/>
      <c r="X11" s="49"/>
      <c r="Y11" s="51"/>
      <c r="Z11" s="51"/>
      <c r="AA11" s="52"/>
    </row>
    <row r="12" spans="1:28" ht="26.1" customHeight="1">
      <c r="A12" s="140"/>
      <c r="B12" s="132"/>
      <c r="C12" s="129"/>
      <c r="D12" s="43" t="s">
        <v>45</v>
      </c>
      <c r="E12" s="70"/>
      <c r="F12" s="71"/>
      <c r="G12" s="71"/>
      <c r="H12" s="71"/>
      <c r="I12" s="72"/>
      <c r="J12" s="20" t="str">
        <f>(IF(P12&lt;&gt;1,"◄",""))</f>
        <v>◄</v>
      </c>
      <c r="K12" s="40">
        <v>1</v>
      </c>
      <c r="L12" s="145">
        <f>SUM(N12:N13)</f>
        <v>0</v>
      </c>
      <c r="M12" s="98">
        <f t="shared" ref="M12:M13" si="3">IF(E12&lt;&gt;"",0,K12)</f>
        <v>1</v>
      </c>
      <c r="N12" s="89">
        <f>(IF(G12&lt;&gt;"",1/3,0)+IF(H12&lt;&gt;"",2/3,0)+IF(I12&lt;&gt;"",1,0))*K$11*20*M12/SUM(M$12:M$13)</f>
        <v>0</v>
      </c>
      <c r="P12" s="99">
        <f t="shared" ref="P12:P13" si="4">COUNTA(E12:I12)</f>
        <v>0</v>
      </c>
      <c r="R12" s="48"/>
      <c r="V12" s="47"/>
      <c r="W12" s="47"/>
      <c r="X12" s="47"/>
    </row>
    <row r="13" spans="1:28" ht="26.1" customHeight="1" thickBot="1">
      <c r="A13" s="140"/>
      <c r="B13" s="133"/>
      <c r="C13" s="130"/>
      <c r="D13" s="73" t="s">
        <v>46</v>
      </c>
      <c r="E13" s="74"/>
      <c r="F13" s="75"/>
      <c r="G13" s="75"/>
      <c r="H13" s="75"/>
      <c r="I13" s="76"/>
      <c r="J13" s="20" t="str">
        <f>(IF(P13&lt;&gt;1,"◄",""))</f>
        <v>◄</v>
      </c>
      <c r="K13" s="40">
        <v>1</v>
      </c>
      <c r="L13" s="146"/>
      <c r="M13" s="98">
        <f t="shared" si="3"/>
        <v>1</v>
      </c>
      <c r="N13" s="89">
        <f>(IF(G13&lt;&gt;"",1/3,0)+IF(H13&lt;&gt;"",2/3,0)+IF(I13&lt;&gt;"",1,0))*K$11*20*M13/SUM(M$12:M$13)</f>
        <v>0</v>
      </c>
      <c r="P13" s="99">
        <f t="shared" si="4"/>
        <v>0</v>
      </c>
      <c r="V13" s="47"/>
      <c r="W13" s="47"/>
      <c r="X13" s="47"/>
    </row>
    <row r="14" spans="1:28" s="53" customFormat="1" ht="12.75" customHeight="1">
      <c r="A14" s="140"/>
      <c r="B14" s="131" t="s">
        <v>37</v>
      </c>
      <c r="C14" s="128" t="s">
        <v>41</v>
      </c>
      <c r="D14" s="68"/>
      <c r="E14" s="68"/>
      <c r="F14" s="68"/>
      <c r="G14" s="68"/>
      <c r="H14" s="68"/>
      <c r="I14" s="69"/>
      <c r="J14" s="18"/>
      <c r="K14" s="41">
        <v>0.1</v>
      </c>
      <c r="L14" s="42">
        <f>SUM(L15:L17)</f>
        <v>0</v>
      </c>
      <c r="M14" s="95">
        <f>SUM(M15:M17)</f>
        <v>3</v>
      </c>
      <c r="N14" s="96">
        <f>SUM(N15:N17)</f>
        <v>0</v>
      </c>
      <c r="O14" s="97"/>
      <c r="P14" s="97"/>
      <c r="Q14" s="49"/>
      <c r="R14" s="49"/>
      <c r="S14" s="49"/>
      <c r="T14" s="49"/>
      <c r="U14" s="50"/>
      <c r="V14" s="49"/>
      <c r="W14" s="49"/>
      <c r="X14" s="49"/>
      <c r="Y14" s="51"/>
      <c r="Z14" s="51"/>
      <c r="AA14" s="52"/>
    </row>
    <row r="15" spans="1:28" ht="26.1" customHeight="1">
      <c r="A15" s="140"/>
      <c r="B15" s="132"/>
      <c r="C15" s="129"/>
      <c r="D15" s="43" t="s">
        <v>47</v>
      </c>
      <c r="E15" s="70"/>
      <c r="F15" s="71"/>
      <c r="G15" s="71"/>
      <c r="H15" s="71"/>
      <c r="I15" s="72"/>
      <c r="J15" s="20" t="str">
        <f>(IF(P15&lt;&gt;1,"◄",""))</f>
        <v>◄</v>
      </c>
      <c r="K15" s="40">
        <v>1</v>
      </c>
      <c r="L15" s="145">
        <f>SUM(N15:N17)</f>
        <v>0</v>
      </c>
      <c r="M15" s="98">
        <f t="shared" ref="M15:M17" si="5">IF(E15&lt;&gt;"",0,K15)</f>
        <v>1</v>
      </c>
      <c r="N15" s="89">
        <f>(IF(G15&lt;&gt;"",1/3,0)+IF(H15&lt;&gt;"",2/3,0)+IF(I15&lt;&gt;"",1,0))*K$14*20*M15/SUM(M$15:M$17)</f>
        <v>0</v>
      </c>
      <c r="P15" s="99">
        <f t="shared" ref="P15:P17" si="6">COUNTA(E15:I15)</f>
        <v>0</v>
      </c>
      <c r="R15" s="48"/>
      <c r="V15" s="47"/>
      <c r="W15" s="47"/>
      <c r="X15" s="47"/>
    </row>
    <row r="16" spans="1:28" ht="26.1" customHeight="1">
      <c r="A16" s="140"/>
      <c r="B16" s="132"/>
      <c r="C16" s="129"/>
      <c r="D16" s="73" t="s">
        <v>48</v>
      </c>
      <c r="E16" s="74"/>
      <c r="F16" s="75"/>
      <c r="G16" s="75"/>
      <c r="H16" s="75"/>
      <c r="I16" s="76"/>
      <c r="J16" s="20" t="str">
        <f>(IF(P16&lt;&gt;1,"◄",""))</f>
        <v>◄</v>
      </c>
      <c r="K16" s="40">
        <v>1</v>
      </c>
      <c r="L16" s="146"/>
      <c r="M16" s="98">
        <f t="shared" si="5"/>
        <v>1</v>
      </c>
      <c r="N16" s="89">
        <f t="shared" ref="N16:N17" si="7">(IF(G16&lt;&gt;"",1/3,0)+IF(H16&lt;&gt;"",2/3,0)+IF(I16&lt;&gt;"",1,0))*K$14*20*M16/SUM(M$15:M$17)</f>
        <v>0</v>
      </c>
      <c r="P16" s="99">
        <f t="shared" si="6"/>
        <v>0</v>
      </c>
      <c r="V16" s="47"/>
      <c r="W16" s="47"/>
      <c r="X16" s="47"/>
    </row>
    <row r="17" spans="1:27" ht="26.1" customHeight="1" thickBot="1">
      <c r="A17" s="140"/>
      <c r="B17" s="133"/>
      <c r="C17" s="130"/>
      <c r="D17" s="56" t="s">
        <v>49</v>
      </c>
      <c r="E17" s="56"/>
      <c r="F17" s="56"/>
      <c r="G17" s="56"/>
      <c r="H17" s="56"/>
      <c r="I17" s="77"/>
      <c r="J17" s="20" t="str">
        <f>(IF(P17&lt;&gt;1,"◄",""))</f>
        <v>◄</v>
      </c>
      <c r="K17" s="40">
        <v>1</v>
      </c>
      <c r="L17" s="146"/>
      <c r="M17" s="98">
        <f t="shared" si="5"/>
        <v>1</v>
      </c>
      <c r="N17" s="89">
        <f t="shared" si="7"/>
        <v>0</v>
      </c>
      <c r="P17" s="99">
        <f t="shared" si="6"/>
        <v>0</v>
      </c>
      <c r="V17" s="47"/>
      <c r="W17" s="47"/>
      <c r="X17" s="47"/>
    </row>
    <row r="18" spans="1:27" s="53" customFormat="1" ht="12.75" customHeight="1">
      <c r="A18" s="140"/>
      <c r="B18" s="131" t="s">
        <v>38</v>
      </c>
      <c r="C18" s="128" t="s">
        <v>42</v>
      </c>
      <c r="D18" s="68"/>
      <c r="E18" s="68"/>
      <c r="F18" s="68"/>
      <c r="G18" s="68"/>
      <c r="H18" s="68"/>
      <c r="I18" s="69"/>
      <c r="J18" s="18"/>
      <c r="K18" s="41">
        <v>0.1</v>
      </c>
      <c r="L18" s="42">
        <f>SUM(L19:L21)</f>
        <v>0</v>
      </c>
      <c r="M18" s="95">
        <f>SUM(M19:M21)</f>
        <v>3</v>
      </c>
      <c r="N18" s="96">
        <f>SUM(N19:N21)</f>
        <v>0</v>
      </c>
      <c r="O18" s="97"/>
      <c r="P18" s="97"/>
      <c r="Q18" s="49"/>
      <c r="R18" s="49"/>
      <c r="S18" s="49"/>
      <c r="T18" s="49"/>
      <c r="U18" s="50"/>
      <c r="V18" s="49"/>
      <c r="W18" s="49"/>
      <c r="X18" s="49"/>
      <c r="Y18" s="51"/>
      <c r="Z18" s="51"/>
      <c r="AA18" s="52"/>
    </row>
    <row r="19" spans="1:27" ht="26.1" customHeight="1">
      <c r="A19" s="140"/>
      <c r="B19" s="132"/>
      <c r="C19" s="129"/>
      <c r="D19" s="43" t="s">
        <v>50</v>
      </c>
      <c r="E19" s="70"/>
      <c r="F19" s="71"/>
      <c r="G19" s="71"/>
      <c r="H19" s="71"/>
      <c r="I19" s="72"/>
      <c r="J19" s="20" t="str">
        <f>(IF(P19&lt;&gt;1,"◄",""))</f>
        <v>◄</v>
      </c>
      <c r="K19" s="40">
        <v>1</v>
      </c>
      <c r="L19" s="145">
        <f>SUM(N19:N21)</f>
        <v>0</v>
      </c>
      <c r="M19" s="98">
        <f t="shared" ref="M19:M21" si="8">IF(E19&lt;&gt;"",0,K19)</f>
        <v>1</v>
      </c>
      <c r="N19" s="89">
        <f>(IF(G19&lt;&gt;"",1/3,0)+IF(H19&lt;&gt;"",2/3,0)+IF(I19&lt;&gt;"",1,0))*K$18*20*M19/SUM(M$19:M$21)</f>
        <v>0</v>
      </c>
      <c r="P19" s="99">
        <f t="shared" ref="P19:P21" si="9">COUNTA(E19:I19)</f>
        <v>0</v>
      </c>
      <c r="R19" s="48"/>
      <c r="V19" s="47"/>
      <c r="W19" s="47"/>
      <c r="X19" s="47"/>
    </row>
    <row r="20" spans="1:27" ht="26.1" customHeight="1">
      <c r="A20" s="140"/>
      <c r="B20" s="132"/>
      <c r="C20" s="129"/>
      <c r="D20" s="73" t="s">
        <v>51</v>
      </c>
      <c r="E20" s="74"/>
      <c r="F20" s="75"/>
      <c r="G20" s="75"/>
      <c r="H20" s="75"/>
      <c r="I20" s="76"/>
      <c r="J20" s="20" t="str">
        <f>(IF(P20&lt;&gt;1,"◄",""))</f>
        <v>◄</v>
      </c>
      <c r="K20" s="40">
        <v>1</v>
      </c>
      <c r="L20" s="146"/>
      <c r="M20" s="98">
        <f t="shared" si="8"/>
        <v>1</v>
      </c>
      <c r="N20" s="89">
        <f t="shared" ref="N20:N21" si="10">(IF(G20&lt;&gt;"",1/3,0)+IF(H20&lt;&gt;"",2/3,0)+IF(I20&lt;&gt;"",1,0))*K$18*20*M20/SUM(M$19:M$21)</f>
        <v>0</v>
      </c>
      <c r="P20" s="99">
        <f t="shared" si="9"/>
        <v>0</v>
      </c>
      <c r="V20" s="47"/>
      <c r="W20" s="47"/>
      <c r="X20" s="47"/>
    </row>
    <row r="21" spans="1:27" ht="26.1" customHeight="1" thickBot="1">
      <c r="A21" s="140"/>
      <c r="B21" s="133"/>
      <c r="C21" s="130"/>
      <c r="D21" s="56" t="s">
        <v>52</v>
      </c>
      <c r="E21" s="56"/>
      <c r="F21" s="56"/>
      <c r="G21" s="56"/>
      <c r="H21" s="56"/>
      <c r="I21" s="77"/>
      <c r="J21" s="20" t="str">
        <f>(IF(P21&lt;&gt;1,"◄",""))</f>
        <v>◄</v>
      </c>
      <c r="K21" s="40">
        <v>1</v>
      </c>
      <c r="L21" s="146"/>
      <c r="M21" s="98">
        <f t="shared" si="8"/>
        <v>1</v>
      </c>
      <c r="N21" s="89">
        <f t="shared" si="10"/>
        <v>0</v>
      </c>
      <c r="P21" s="99">
        <f t="shared" si="9"/>
        <v>0</v>
      </c>
      <c r="V21" s="47"/>
      <c r="W21" s="47"/>
      <c r="X21" s="47"/>
    </row>
    <row r="22" spans="1:27" s="53" customFormat="1" ht="12.75" customHeight="1">
      <c r="A22" s="140"/>
      <c r="B22" s="131" t="s">
        <v>39</v>
      </c>
      <c r="C22" s="128" t="s">
        <v>43</v>
      </c>
      <c r="D22" s="68"/>
      <c r="E22" s="68"/>
      <c r="F22" s="68"/>
      <c r="G22" s="68"/>
      <c r="H22" s="68"/>
      <c r="I22" s="69"/>
      <c r="J22" s="18"/>
      <c r="K22" s="41">
        <v>0.1</v>
      </c>
      <c r="L22" s="42">
        <f>SUM(L23:L24)</f>
        <v>0</v>
      </c>
      <c r="M22" s="95">
        <f>SUM(M23:M24)</f>
        <v>2</v>
      </c>
      <c r="N22" s="96">
        <f>SUM(N23:N24)</f>
        <v>0</v>
      </c>
      <c r="O22" s="97"/>
      <c r="P22" s="97"/>
      <c r="Q22" s="49"/>
      <c r="R22" s="49"/>
      <c r="S22" s="49"/>
      <c r="T22" s="49"/>
      <c r="U22" s="50"/>
      <c r="V22" s="49"/>
      <c r="W22" s="49"/>
      <c r="X22" s="49"/>
      <c r="Y22" s="51"/>
      <c r="Z22" s="51"/>
      <c r="AA22" s="52"/>
    </row>
    <row r="23" spans="1:27" ht="26.1" customHeight="1">
      <c r="A23" s="140"/>
      <c r="B23" s="132"/>
      <c r="C23" s="129"/>
      <c r="D23" s="43" t="s">
        <v>53</v>
      </c>
      <c r="E23" s="70"/>
      <c r="F23" s="71"/>
      <c r="G23" s="71"/>
      <c r="H23" s="71"/>
      <c r="I23" s="72"/>
      <c r="J23" s="20" t="str">
        <f>(IF(P23&lt;&gt;1,"◄",""))</f>
        <v>◄</v>
      </c>
      <c r="K23" s="40">
        <v>1</v>
      </c>
      <c r="L23" s="145">
        <f>SUM(N23:N24)</f>
        <v>0</v>
      </c>
      <c r="M23" s="98">
        <f t="shared" ref="M23:M24" si="11">IF(E23&lt;&gt;"",0,K23)</f>
        <v>1</v>
      </c>
      <c r="N23" s="89">
        <f>(IF(G23&lt;&gt;"",1/3,0)+IF(H23&lt;&gt;"",2/3,0)+IF(I23&lt;&gt;"",1,0))*K$22*20*M23/SUM(M$23:M$24)</f>
        <v>0</v>
      </c>
      <c r="P23" s="99">
        <f t="shared" ref="P23:P24" si="12">COUNTA(E23:I23)</f>
        <v>0</v>
      </c>
      <c r="R23" s="48"/>
      <c r="V23" s="47"/>
      <c r="W23" s="47"/>
      <c r="X23" s="47"/>
    </row>
    <row r="24" spans="1:27" ht="26.1" customHeight="1" thickBot="1">
      <c r="A24" s="141"/>
      <c r="B24" s="133"/>
      <c r="C24" s="130"/>
      <c r="D24" s="73" t="s">
        <v>54</v>
      </c>
      <c r="E24" s="74"/>
      <c r="F24" s="75"/>
      <c r="G24" s="75"/>
      <c r="H24" s="75"/>
      <c r="I24" s="76"/>
      <c r="J24" s="20" t="str">
        <f>(IF(P24&lt;&gt;1,"◄",""))</f>
        <v>◄</v>
      </c>
      <c r="K24" s="40">
        <v>1</v>
      </c>
      <c r="L24" s="146"/>
      <c r="M24" s="98">
        <f t="shared" si="11"/>
        <v>1</v>
      </c>
      <c r="N24" s="89">
        <f>(IF(G24&lt;&gt;"",1/3,0)+IF(H24&lt;&gt;"",2/3,0)+IF(I24&lt;&gt;"",1,0))*K$22*20*M24/SUM(M$23:M$24)</f>
        <v>0</v>
      </c>
      <c r="P24" s="99">
        <f t="shared" si="12"/>
        <v>0</v>
      </c>
      <c r="V24" s="47"/>
      <c r="W24" s="47"/>
      <c r="X24" s="47"/>
    </row>
    <row r="25" spans="1:27" ht="12.75" customHeight="1">
      <c r="A25" s="139" t="s">
        <v>82</v>
      </c>
      <c r="B25" s="131" t="s">
        <v>56</v>
      </c>
      <c r="C25" s="142" t="s">
        <v>55</v>
      </c>
      <c r="D25" s="54"/>
      <c r="E25" s="54"/>
      <c r="F25" s="54"/>
      <c r="G25" s="54"/>
      <c r="H25" s="54"/>
      <c r="I25" s="55"/>
      <c r="J25" s="20"/>
      <c r="K25" s="41">
        <v>0.1</v>
      </c>
      <c r="L25" s="42">
        <f>SUM(L26:L27)</f>
        <v>0</v>
      </c>
      <c r="M25" s="95">
        <f>SUM(M26:M27)</f>
        <v>2</v>
      </c>
      <c r="N25" s="96">
        <f>SUM(N26:N27)</f>
        <v>0</v>
      </c>
      <c r="P25" s="99"/>
      <c r="V25" s="47"/>
      <c r="W25" s="47"/>
      <c r="X25" s="47"/>
    </row>
    <row r="26" spans="1:27" ht="12.75" customHeight="1">
      <c r="A26" s="140"/>
      <c r="B26" s="132"/>
      <c r="C26" s="143"/>
      <c r="D26" s="56" t="s">
        <v>57</v>
      </c>
      <c r="E26" s="57"/>
      <c r="F26" s="58"/>
      <c r="G26" s="58"/>
      <c r="H26" s="59"/>
      <c r="I26" s="60"/>
      <c r="J26" s="20" t="str">
        <f t="shared" ref="J26:J27" si="13">(IF(P26&lt;&gt;1,"◄",""))</f>
        <v>◄</v>
      </c>
      <c r="K26" s="40">
        <v>1</v>
      </c>
      <c r="L26" s="156">
        <f>SUM(N26:N27)</f>
        <v>0</v>
      </c>
      <c r="M26" s="98">
        <f t="shared" ref="M26:M27" si="14">IF(E26&lt;&gt;"",0,K26)</f>
        <v>1</v>
      </c>
      <c r="N26" s="89">
        <f>(IF(G26&lt;&gt;"",1/3,0)+IF(H26&lt;&gt;"",2/3,0)+IF(I26&lt;&gt;"",1,0))*K$25*20*M26/SUM(M$26:M$27)</f>
        <v>0</v>
      </c>
      <c r="P26" s="99">
        <f t="shared" ref="P26:P27" si="15">COUNTA(E26:I26)</f>
        <v>0</v>
      </c>
      <c r="V26" s="47"/>
      <c r="W26" s="47"/>
      <c r="X26" s="47"/>
    </row>
    <row r="27" spans="1:27" ht="12.75" customHeight="1" thickBot="1">
      <c r="A27" s="141"/>
      <c r="B27" s="133"/>
      <c r="C27" s="144"/>
      <c r="D27" s="111" t="s">
        <v>58</v>
      </c>
      <c r="E27" s="112"/>
      <c r="F27" s="113"/>
      <c r="G27" s="113"/>
      <c r="H27" s="114"/>
      <c r="I27" s="115"/>
      <c r="J27" s="20" t="str">
        <f t="shared" si="13"/>
        <v>◄</v>
      </c>
      <c r="K27" s="40">
        <v>1</v>
      </c>
      <c r="L27" s="157"/>
      <c r="M27" s="98">
        <f t="shared" si="14"/>
        <v>1</v>
      </c>
      <c r="N27" s="89">
        <f>(IF(G27&lt;&gt;"",1/3,0)+IF(H27&lt;&gt;"",2/3,0)+IF(I27&lt;&gt;"",1,0))*K$25*20*M27/SUM(M$26:M$27)</f>
        <v>0</v>
      </c>
      <c r="P27" s="99">
        <f t="shared" si="15"/>
        <v>0</v>
      </c>
      <c r="V27" s="47"/>
      <c r="W27" s="47"/>
      <c r="X27" s="47"/>
    </row>
    <row r="28" spans="1:27" ht="15.75" customHeight="1">
      <c r="A28" s="101"/>
      <c r="B28" s="102"/>
      <c r="C28" s="125"/>
      <c r="D28" s="103"/>
      <c r="E28" s="104"/>
      <c r="F28" s="105"/>
      <c r="G28" s="105"/>
      <c r="H28" s="105"/>
      <c r="I28" s="105"/>
      <c r="J28" s="20"/>
      <c r="K28" s="106"/>
      <c r="L28" s="107"/>
      <c r="M28" s="98"/>
      <c r="P28" s="99"/>
      <c r="V28" s="47"/>
      <c r="W28" s="47"/>
      <c r="X28" s="47"/>
    </row>
    <row r="29" spans="1:27" ht="12.75" customHeight="1" thickBot="1">
      <c r="A29" s="134" t="s">
        <v>23</v>
      </c>
      <c r="B29" s="134"/>
      <c r="C29" s="134"/>
      <c r="D29" s="134"/>
      <c r="E29" s="134"/>
      <c r="F29" s="134"/>
      <c r="G29" s="134"/>
      <c r="H29" s="134"/>
      <c r="I29" s="135"/>
      <c r="J29" s="18"/>
      <c r="K29" s="17" t="s">
        <v>2</v>
      </c>
      <c r="L29" s="17" t="s">
        <v>16</v>
      </c>
      <c r="M29" s="93" t="s">
        <v>9</v>
      </c>
      <c r="N29" s="94" t="s">
        <v>10</v>
      </c>
      <c r="V29" s="47"/>
      <c r="W29" s="47"/>
      <c r="X29" s="47"/>
    </row>
    <row r="30" spans="1:27" s="53" customFormat="1" ht="17.25" customHeight="1" thickBot="1">
      <c r="B30" s="118"/>
      <c r="C30" s="119"/>
      <c r="D30" s="68"/>
      <c r="E30" s="68"/>
      <c r="F30" s="68"/>
      <c r="G30" s="68"/>
      <c r="H30" s="68"/>
      <c r="I30" s="69"/>
      <c r="J30" s="18"/>
      <c r="K30" s="41">
        <v>0.1</v>
      </c>
      <c r="L30" s="42">
        <f>SUM(L31:L34)</f>
        <v>0</v>
      </c>
      <c r="M30" s="95">
        <f>SUM(M31:M34)</f>
        <v>4</v>
      </c>
      <c r="N30" s="96">
        <f>SUM(N31:N34)</f>
        <v>0</v>
      </c>
      <c r="O30" s="97"/>
      <c r="P30" s="97"/>
      <c r="Q30" s="49"/>
      <c r="R30" s="49"/>
      <c r="S30" s="49"/>
      <c r="T30" s="49"/>
      <c r="U30" s="50"/>
      <c r="V30" s="49"/>
      <c r="W30" s="49"/>
      <c r="X30" s="49"/>
      <c r="Y30" s="51"/>
      <c r="Z30" s="51"/>
      <c r="AA30" s="52"/>
    </row>
    <row r="31" spans="1:27" ht="43.5" customHeight="1" thickBot="1">
      <c r="A31" s="123" t="s">
        <v>84</v>
      </c>
      <c r="B31" s="179"/>
      <c r="C31" s="180"/>
      <c r="D31" s="43" t="s">
        <v>59</v>
      </c>
      <c r="E31" s="70"/>
      <c r="F31" s="71"/>
      <c r="G31" s="71"/>
      <c r="H31" s="71"/>
      <c r="I31" s="72"/>
      <c r="J31" s="20" t="str">
        <f>(IF(P31&lt;&gt;1,"◄",""))</f>
        <v>◄</v>
      </c>
      <c r="K31" s="40">
        <v>1</v>
      </c>
      <c r="L31" s="145">
        <f>SUM(N31:N34)</f>
        <v>0</v>
      </c>
      <c r="M31" s="98">
        <f t="shared" ref="M31:M34" si="16">IF(E31&lt;&gt;"",0,K31)</f>
        <v>1</v>
      </c>
      <c r="N31" s="89">
        <f>(IF(G31&lt;&gt;"",1/3,0)+IF(H31&lt;&gt;"",2/3,0)+IF(I31&lt;&gt;"",1,0))*K$30*20*M31/SUM(M$31:M$34)</f>
        <v>0</v>
      </c>
      <c r="P31" s="99">
        <f t="shared" ref="P31:P34" si="17">COUNTA(E31:I31)</f>
        <v>0</v>
      </c>
      <c r="R31" s="48"/>
      <c r="V31" s="47"/>
      <c r="W31" s="47"/>
      <c r="X31" s="47"/>
    </row>
    <row r="32" spans="1:27" ht="39" customHeight="1">
      <c r="A32" s="136" t="s">
        <v>24</v>
      </c>
      <c r="B32" s="181"/>
      <c r="C32" s="182"/>
      <c r="D32" s="73" t="s">
        <v>60</v>
      </c>
      <c r="E32" s="74"/>
      <c r="F32" s="75"/>
      <c r="G32" s="75"/>
      <c r="H32" s="75"/>
      <c r="I32" s="76"/>
      <c r="J32" s="20" t="str">
        <f>(IF(P32&lt;&gt;1,"◄",""))</f>
        <v>◄</v>
      </c>
      <c r="K32" s="40">
        <v>1</v>
      </c>
      <c r="L32" s="146"/>
      <c r="M32" s="98">
        <f t="shared" si="16"/>
        <v>1</v>
      </c>
      <c r="N32" s="89">
        <f t="shared" ref="N32:N34" si="18">(IF(G32&lt;&gt;"",1/3,0)+IF(H32&lt;&gt;"",2/3,0)+IF(I32&lt;&gt;"",1,0))*K$30*20*M32/SUM(M$31:M$34)</f>
        <v>0</v>
      </c>
      <c r="P32" s="99">
        <f t="shared" si="17"/>
        <v>0</v>
      </c>
      <c r="V32" s="47"/>
      <c r="W32" s="47"/>
      <c r="X32" s="47"/>
    </row>
    <row r="33" spans="1:27" ht="34.5" customHeight="1">
      <c r="A33" s="137"/>
      <c r="B33" s="175"/>
      <c r="C33" s="176"/>
      <c r="D33" s="56" t="s">
        <v>61</v>
      </c>
      <c r="E33" s="56"/>
      <c r="F33" s="56"/>
      <c r="G33" s="56"/>
      <c r="H33" s="56"/>
      <c r="I33" s="77"/>
      <c r="J33" s="20" t="str">
        <f>(IF(P33&lt;&gt;1,"◄",""))</f>
        <v>◄</v>
      </c>
      <c r="K33" s="40">
        <v>1</v>
      </c>
      <c r="L33" s="146"/>
      <c r="M33" s="98">
        <f t="shared" si="16"/>
        <v>1</v>
      </c>
      <c r="N33" s="89">
        <f t="shared" si="18"/>
        <v>0</v>
      </c>
      <c r="P33" s="99">
        <f t="shared" si="17"/>
        <v>0</v>
      </c>
      <c r="V33" s="47"/>
      <c r="W33" s="47"/>
      <c r="X33" s="47"/>
    </row>
    <row r="34" spans="1:27" ht="27" customHeight="1" thickBot="1">
      <c r="A34" s="138"/>
      <c r="B34" s="177"/>
      <c r="C34" s="178"/>
      <c r="D34" s="78" t="s">
        <v>62</v>
      </c>
      <c r="E34" s="79"/>
      <c r="F34" s="80"/>
      <c r="G34" s="80"/>
      <c r="H34" s="80"/>
      <c r="I34" s="81"/>
      <c r="J34" s="20" t="str">
        <f t="shared" ref="J34" si="19">(IF(P34&lt;&gt;1,"◄",""))</f>
        <v>◄</v>
      </c>
      <c r="K34" s="40">
        <v>1</v>
      </c>
      <c r="L34" s="147"/>
      <c r="M34" s="98">
        <f t="shared" si="16"/>
        <v>1</v>
      </c>
      <c r="N34" s="89">
        <f t="shared" si="18"/>
        <v>0</v>
      </c>
      <c r="P34" s="99">
        <f t="shared" si="17"/>
        <v>0</v>
      </c>
      <c r="V34" s="47"/>
      <c r="W34" s="47"/>
      <c r="X34" s="47"/>
    </row>
    <row r="35" spans="1:27" ht="15.75" customHeight="1">
      <c r="A35" s="101"/>
      <c r="B35" s="102"/>
      <c r="C35" s="44"/>
      <c r="D35" s="108"/>
      <c r="E35" s="109"/>
      <c r="F35" s="110"/>
      <c r="G35" s="110"/>
      <c r="H35" s="110"/>
      <c r="I35" s="110"/>
      <c r="J35" s="20"/>
      <c r="K35" s="106"/>
      <c r="L35" s="107"/>
      <c r="M35" s="98"/>
      <c r="P35" s="99"/>
      <c r="V35" s="47"/>
      <c r="W35" s="47"/>
      <c r="X35" s="47"/>
    </row>
    <row r="36" spans="1:27" ht="12.75" customHeight="1" thickBot="1">
      <c r="A36" s="134" t="s">
        <v>25</v>
      </c>
      <c r="B36" s="134"/>
      <c r="C36" s="134"/>
      <c r="D36" s="134"/>
      <c r="E36" s="134"/>
      <c r="F36" s="134"/>
      <c r="G36" s="134"/>
      <c r="H36" s="134"/>
      <c r="I36" s="135"/>
      <c r="J36" s="18"/>
      <c r="K36" s="17" t="s">
        <v>2</v>
      </c>
      <c r="L36" s="17" t="s">
        <v>16</v>
      </c>
      <c r="M36" s="93" t="s">
        <v>9</v>
      </c>
      <c r="N36" s="94" t="s">
        <v>10</v>
      </c>
      <c r="V36" s="47"/>
      <c r="W36" s="47"/>
      <c r="X36" s="47"/>
    </row>
    <row r="37" spans="1:27" s="53" customFormat="1" ht="12.75" customHeight="1">
      <c r="A37" s="139" t="s">
        <v>85</v>
      </c>
      <c r="B37" s="131" t="s">
        <v>27</v>
      </c>
      <c r="C37" s="128" t="s">
        <v>26</v>
      </c>
      <c r="D37" s="68"/>
      <c r="E37" s="68"/>
      <c r="F37" s="68"/>
      <c r="G37" s="68"/>
      <c r="H37" s="68"/>
      <c r="I37" s="69"/>
      <c r="J37" s="18"/>
      <c r="K37" s="41">
        <v>0.15</v>
      </c>
      <c r="L37" s="42">
        <f>SUM(L38:L41)</f>
        <v>0</v>
      </c>
      <c r="M37" s="95">
        <f>SUM(M38:M41)</f>
        <v>4</v>
      </c>
      <c r="N37" s="96">
        <f>SUM(N38:N41)</f>
        <v>0</v>
      </c>
      <c r="O37" s="97"/>
      <c r="P37" s="97"/>
      <c r="Q37" s="49"/>
      <c r="R37" s="49"/>
      <c r="S37" s="49"/>
      <c r="T37" s="49"/>
      <c r="U37" s="50"/>
      <c r="V37" s="49"/>
      <c r="W37" s="49"/>
      <c r="X37" s="49"/>
      <c r="Y37" s="51"/>
      <c r="Z37" s="51"/>
      <c r="AA37" s="52"/>
    </row>
    <row r="38" spans="1:27" ht="26.1" customHeight="1">
      <c r="A38" s="140"/>
      <c r="B38" s="132"/>
      <c r="C38" s="129"/>
      <c r="D38" s="43" t="s">
        <v>63</v>
      </c>
      <c r="E38" s="70"/>
      <c r="F38" s="71"/>
      <c r="G38" s="71"/>
      <c r="H38" s="71"/>
      <c r="I38" s="72"/>
      <c r="J38" s="20" t="str">
        <f>(IF(P38&lt;&gt;1,"◄",""))</f>
        <v>◄</v>
      </c>
      <c r="K38" s="40">
        <v>1</v>
      </c>
      <c r="L38" s="145">
        <f>SUM(N38:N41)</f>
        <v>0</v>
      </c>
      <c r="M38" s="98">
        <f t="shared" ref="M38:M41" si="20">IF(E38&lt;&gt;"",0,K38)</f>
        <v>1</v>
      </c>
      <c r="N38" s="89">
        <f>(IF(G38&lt;&gt;"",1/3,0)+IF(H38&lt;&gt;"",2/3,0)+IF(I38&lt;&gt;"",1,0))*K$37*20*M38/SUM(M$38:M$41)</f>
        <v>0</v>
      </c>
      <c r="P38" s="99">
        <f t="shared" ref="P38:P41" si="21">COUNTA(E38:I38)</f>
        <v>0</v>
      </c>
      <c r="R38" s="48"/>
      <c r="V38" s="47"/>
      <c r="W38" s="47"/>
      <c r="X38" s="47"/>
    </row>
    <row r="39" spans="1:27" ht="26.1" customHeight="1">
      <c r="A39" s="140"/>
      <c r="B39" s="132"/>
      <c r="C39" s="129"/>
      <c r="D39" s="73" t="s">
        <v>64</v>
      </c>
      <c r="E39" s="74"/>
      <c r="F39" s="75"/>
      <c r="G39" s="75"/>
      <c r="H39" s="75"/>
      <c r="I39" s="76"/>
      <c r="J39" s="20" t="str">
        <f>(IF(P39&lt;&gt;1,"◄",""))</f>
        <v>◄</v>
      </c>
      <c r="K39" s="40">
        <v>1</v>
      </c>
      <c r="L39" s="146"/>
      <c r="M39" s="98">
        <f t="shared" si="20"/>
        <v>1</v>
      </c>
      <c r="N39" s="89">
        <f t="shared" ref="N39:N41" si="22">(IF(G39&lt;&gt;"",1/3,0)+IF(H39&lt;&gt;"",2/3,0)+IF(I39&lt;&gt;"",1,0))*K$37*20*M39/SUM(M$38:M$41)</f>
        <v>0</v>
      </c>
      <c r="P39" s="99">
        <f t="shared" si="21"/>
        <v>0</v>
      </c>
      <c r="V39" s="47"/>
      <c r="W39" s="47"/>
      <c r="X39" s="47"/>
    </row>
    <row r="40" spans="1:27" ht="26.1" customHeight="1">
      <c r="A40" s="140"/>
      <c r="B40" s="132"/>
      <c r="C40" s="129"/>
      <c r="D40" s="56" t="s">
        <v>65</v>
      </c>
      <c r="E40" s="56"/>
      <c r="F40" s="56"/>
      <c r="G40" s="56"/>
      <c r="H40" s="56"/>
      <c r="I40" s="77"/>
      <c r="J40" s="20" t="str">
        <f>(IF(P40&lt;&gt;1,"◄",""))</f>
        <v>◄</v>
      </c>
      <c r="K40" s="40">
        <v>1</v>
      </c>
      <c r="L40" s="146"/>
      <c r="M40" s="98">
        <f t="shared" si="20"/>
        <v>1</v>
      </c>
      <c r="N40" s="89">
        <f t="shared" si="22"/>
        <v>0</v>
      </c>
      <c r="P40" s="99">
        <f t="shared" si="21"/>
        <v>0</v>
      </c>
      <c r="V40" s="47"/>
      <c r="W40" s="47"/>
      <c r="X40" s="47"/>
    </row>
    <row r="41" spans="1:27" ht="26.1" customHeight="1" thickBot="1">
      <c r="A41" s="140"/>
      <c r="B41" s="133"/>
      <c r="C41" s="130"/>
      <c r="D41" s="78" t="s">
        <v>66</v>
      </c>
      <c r="E41" s="79"/>
      <c r="F41" s="80"/>
      <c r="G41" s="80"/>
      <c r="H41" s="80"/>
      <c r="I41" s="81"/>
      <c r="J41" s="20" t="str">
        <f t="shared" ref="J41" si="23">(IF(P41&lt;&gt;1,"◄",""))</f>
        <v>◄</v>
      </c>
      <c r="K41" s="40">
        <v>1</v>
      </c>
      <c r="L41" s="147"/>
      <c r="M41" s="98">
        <f t="shared" si="20"/>
        <v>1</v>
      </c>
      <c r="N41" s="89">
        <f t="shared" si="22"/>
        <v>0</v>
      </c>
      <c r="P41" s="99">
        <f t="shared" si="21"/>
        <v>0</v>
      </c>
      <c r="V41" s="47"/>
      <c r="W41" s="47"/>
      <c r="X41" s="47"/>
    </row>
    <row r="42" spans="1:27" ht="12.75" customHeight="1">
      <c r="A42" s="140"/>
      <c r="B42" s="131" t="s">
        <v>28</v>
      </c>
      <c r="C42" s="171" t="s">
        <v>29</v>
      </c>
      <c r="D42" s="54"/>
      <c r="E42" s="54"/>
      <c r="F42" s="54"/>
      <c r="G42" s="54"/>
      <c r="H42" s="54"/>
      <c r="I42" s="55"/>
      <c r="J42" s="20"/>
      <c r="K42" s="41">
        <v>0.15</v>
      </c>
      <c r="L42" s="42">
        <f>SUM(L43:L47)</f>
        <v>0</v>
      </c>
      <c r="M42" s="95">
        <f>SUM(M43:M47)</f>
        <v>5</v>
      </c>
      <c r="N42" s="96">
        <f>SUM(N43:N47)</f>
        <v>0</v>
      </c>
      <c r="P42" s="99"/>
      <c r="V42" s="47"/>
      <c r="W42" s="47"/>
      <c r="X42" s="47"/>
    </row>
    <row r="43" spans="1:27" ht="26.1" customHeight="1">
      <c r="A43" s="140"/>
      <c r="B43" s="132"/>
      <c r="C43" s="172"/>
      <c r="D43" s="56" t="s">
        <v>67</v>
      </c>
      <c r="E43" s="57"/>
      <c r="F43" s="58"/>
      <c r="G43" s="58"/>
      <c r="H43" s="59"/>
      <c r="I43" s="60"/>
      <c r="J43" s="20" t="str">
        <f t="shared" ref="J43:J47" si="24">(IF(P43&lt;&gt;1,"◄",""))</f>
        <v>◄</v>
      </c>
      <c r="K43" s="40">
        <v>1</v>
      </c>
      <c r="L43" s="156">
        <f>SUM(N43:N47)</f>
        <v>0</v>
      </c>
      <c r="M43" s="98">
        <f t="shared" ref="M43:M47" si="25">IF(E43&lt;&gt;"",0,K43)</f>
        <v>1</v>
      </c>
      <c r="N43" s="89">
        <f>(IF(G43&lt;&gt;"",1/3,0)+IF(H43&lt;&gt;"",2/3,0)+IF(I43&lt;&gt;"",1,0))*K$42*20*M43/SUM(M$43:M$47)</f>
        <v>0</v>
      </c>
      <c r="P43" s="99">
        <f t="shared" ref="P43:P47" si="26">COUNTA(E43:I43)</f>
        <v>0</v>
      </c>
      <c r="V43" s="47"/>
      <c r="W43" s="47"/>
      <c r="X43" s="47"/>
    </row>
    <row r="44" spans="1:27" ht="26.1" customHeight="1">
      <c r="A44" s="140"/>
      <c r="B44" s="132"/>
      <c r="C44" s="172"/>
      <c r="D44" s="117" t="s">
        <v>80</v>
      </c>
      <c r="E44" s="62"/>
      <c r="F44" s="63"/>
      <c r="G44" s="63"/>
      <c r="H44" s="64"/>
      <c r="I44" s="65"/>
      <c r="J44" s="20" t="str">
        <f t="shared" si="24"/>
        <v>◄</v>
      </c>
      <c r="K44" s="40">
        <v>1</v>
      </c>
      <c r="L44" s="174"/>
      <c r="M44" s="98">
        <f t="shared" si="25"/>
        <v>1</v>
      </c>
      <c r="N44" s="89">
        <f t="shared" ref="N44:N47" si="27">(IF(G44&lt;&gt;"",1/3,0)+IF(H44&lt;&gt;"",2/3,0)+IF(I44&lt;&gt;"",1,0))*K$42*20*M44/SUM(M$43:M$47)</f>
        <v>0</v>
      </c>
      <c r="P44" s="99">
        <f t="shared" si="26"/>
        <v>0</v>
      </c>
      <c r="V44" s="47"/>
      <c r="W44" s="47"/>
      <c r="X44" s="47"/>
    </row>
    <row r="45" spans="1:27" ht="26.1" customHeight="1">
      <c r="A45" s="140"/>
      <c r="B45" s="132"/>
      <c r="C45" s="172"/>
      <c r="D45" s="56" t="s">
        <v>81</v>
      </c>
      <c r="E45" s="57"/>
      <c r="F45" s="58"/>
      <c r="G45" s="58"/>
      <c r="H45" s="59"/>
      <c r="I45" s="116"/>
      <c r="J45" s="20" t="str">
        <f t="shared" si="24"/>
        <v>◄</v>
      </c>
      <c r="K45" s="40">
        <v>1</v>
      </c>
      <c r="L45" s="174"/>
      <c r="M45" s="98">
        <f t="shared" si="25"/>
        <v>1</v>
      </c>
      <c r="N45" s="89">
        <f t="shared" si="27"/>
        <v>0</v>
      </c>
      <c r="P45" s="99">
        <f t="shared" si="26"/>
        <v>0</v>
      </c>
      <c r="V45" s="47"/>
      <c r="W45" s="47"/>
      <c r="X45" s="47"/>
    </row>
    <row r="46" spans="1:27" ht="26.1" customHeight="1">
      <c r="A46" s="140"/>
      <c r="B46" s="132"/>
      <c r="C46" s="172"/>
      <c r="D46" s="61" t="s">
        <v>68</v>
      </c>
      <c r="E46" s="62"/>
      <c r="F46" s="63"/>
      <c r="G46" s="63"/>
      <c r="H46" s="64"/>
      <c r="I46" s="65"/>
      <c r="J46" s="20" t="str">
        <f t="shared" si="24"/>
        <v>◄</v>
      </c>
      <c r="K46" s="40">
        <v>1</v>
      </c>
      <c r="L46" s="146"/>
      <c r="M46" s="98">
        <f t="shared" si="25"/>
        <v>1</v>
      </c>
      <c r="N46" s="89">
        <f t="shared" si="27"/>
        <v>0</v>
      </c>
      <c r="P46" s="99">
        <f t="shared" si="26"/>
        <v>0</v>
      </c>
      <c r="V46" s="47"/>
      <c r="W46" s="47"/>
      <c r="X46" s="47"/>
    </row>
    <row r="47" spans="1:27" ht="26.1" customHeight="1" thickBot="1">
      <c r="A47" s="141"/>
      <c r="B47" s="133"/>
      <c r="C47" s="173"/>
      <c r="D47" s="56" t="s">
        <v>69</v>
      </c>
      <c r="E47" s="66"/>
      <c r="F47" s="58"/>
      <c r="G47" s="58"/>
      <c r="H47" s="58"/>
      <c r="I47" s="67"/>
      <c r="J47" s="20" t="str">
        <f t="shared" si="24"/>
        <v>◄</v>
      </c>
      <c r="K47" s="40">
        <v>1</v>
      </c>
      <c r="L47" s="157"/>
      <c r="M47" s="98">
        <f t="shared" si="25"/>
        <v>1</v>
      </c>
      <c r="N47" s="89">
        <f t="shared" si="27"/>
        <v>0</v>
      </c>
      <c r="P47" s="99">
        <f t="shared" si="26"/>
        <v>0</v>
      </c>
      <c r="V47" s="47"/>
      <c r="W47" s="47"/>
      <c r="X47" s="47"/>
    </row>
    <row r="48" spans="1:27" ht="15.75" customHeight="1">
      <c r="A48" s="101"/>
      <c r="B48" s="102"/>
      <c r="C48" s="44"/>
      <c r="D48" s="108"/>
      <c r="E48" s="109"/>
      <c r="F48" s="110"/>
      <c r="G48" s="110"/>
      <c r="H48" s="110"/>
      <c r="I48" s="110"/>
      <c r="J48" s="20"/>
      <c r="K48" s="106"/>
      <c r="L48" s="107"/>
      <c r="M48" s="98"/>
      <c r="P48" s="99"/>
      <c r="V48" s="47"/>
      <c r="W48" s="47"/>
      <c r="X48" s="47"/>
    </row>
    <row r="49" spans="1:28" ht="17.850000000000001" customHeight="1">
      <c r="D49" s="82" t="s">
        <v>71</v>
      </c>
      <c r="F49" s="126">
        <f>M6/SUM(K7:K10)</f>
        <v>1</v>
      </c>
      <c r="G49" s="126"/>
      <c r="H49" s="126"/>
      <c r="I49" s="126"/>
      <c r="J49" s="20" t="str">
        <f>(IF(F49&lt;0.5,"◄",""))</f>
        <v/>
      </c>
      <c r="K49" s="19">
        <f>K6+K11+K14+K18+K22+K25+K30+K37+K42</f>
        <v>1</v>
      </c>
      <c r="L49" s="19"/>
      <c r="M49" s="100"/>
      <c r="P49" s="99">
        <f>SUM(P7:P47)</f>
        <v>0</v>
      </c>
      <c r="V49" s="47"/>
      <c r="W49" s="47"/>
      <c r="X49" s="47"/>
    </row>
    <row r="50" spans="1:28" ht="17.850000000000001" customHeight="1">
      <c r="D50" s="82" t="s">
        <v>72</v>
      </c>
      <c r="F50" s="126">
        <f>M11/SUM(K12:K13)</f>
        <v>1</v>
      </c>
      <c r="G50" s="126"/>
      <c r="H50" s="126"/>
      <c r="I50" s="126"/>
      <c r="J50" s="20" t="str">
        <f>(IF(F50&lt;0.5,"◄",""))</f>
        <v/>
      </c>
      <c r="K50" s="158"/>
      <c r="L50" s="124"/>
      <c r="M50" s="100"/>
      <c r="V50" s="47"/>
      <c r="W50" s="47"/>
      <c r="X50" s="47"/>
    </row>
    <row r="51" spans="1:28" ht="17.850000000000001" customHeight="1">
      <c r="D51" s="82" t="s">
        <v>73</v>
      </c>
      <c r="F51" s="126">
        <f>M14/SUM(K15:K17)</f>
        <v>1</v>
      </c>
      <c r="G51" s="126"/>
      <c r="H51" s="126"/>
      <c r="I51" s="126"/>
      <c r="J51" s="20"/>
      <c r="K51" s="158"/>
      <c r="L51" s="124"/>
      <c r="M51" s="100"/>
      <c r="V51" s="47"/>
      <c r="W51" s="47"/>
      <c r="X51" s="47"/>
    </row>
    <row r="52" spans="1:28" ht="17.850000000000001" customHeight="1">
      <c r="D52" s="82" t="s">
        <v>74</v>
      </c>
      <c r="F52" s="126">
        <f>M18/SUM(K19:K21)</f>
        <v>1</v>
      </c>
      <c r="G52" s="126"/>
      <c r="H52" s="126"/>
      <c r="I52" s="126"/>
      <c r="J52" s="20"/>
      <c r="K52" s="158"/>
      <c r="L52" s="124"/>
      <c r="M52" s="100"/>
      <c r="V52" s="47"/>
      <c r="W52" s="47"/>
      <c r="X52" s="47"/>
    </row>
    <row r="53" spans="1:28" ht="17.850000000000001" customHeight="1">
      <c r="D53" s="82" t="s">
        <v>76</v>
      </c>
      <c r="F53" s="126">
        <f>M22/SUM(K23:K24)</f>
        <v>1</v>
      </c>
      <c r="G53" s="126"/>
      <c r="H53" s="126"/>
      <c r="I53" s="126"/>
      <c r="J53" s="20"/>
      <c r="K53" s="158"/>
      <c r="L53" s="124"/>
      <c r="M53" s="100"/>
      <c r="V53" s="47"/>
      <c r="W53" s="47"/>
      <c r="X53" s="47"/>
    </row>
    <row r="54" spans="1:28" ht="17.850000000000001" customHeight="1">
      <c r="D54" s="82" t="s">
        <v>75</v>
      </c>
      <c r="F54" s="126">
        <f>M25/SUM(K26:K27)</f>
        <v>1</v>
      </c>
      <c r="G54" s="126"/>
      <c r="H54" s="126"/>
      <c r="I54" s="126"/>
      <c r="J54" s="20"/>
      <c r="K54" s="158"/>
      <c r="L54" s="124"/>
      <c r="M54" s="100"/>
      <c r="V54" s="47"/>
      <c r="W54" s="47"/>
      <c r="X54" s="47"/>
    </row>
    <row r="55" spans="1:28" ht="17.850000000000001" customHeight="1">
      <c r="D55" s="82" t="s">
        <v>77</v>
      </c>
      <c r="F55" s="126">
        <f>M30/SUM(K31:K34)</f>
        <v>1</v>
      </c>
      <c r="G55" s="126"/>
      <c r="H55" s="126"/>
      <c r="I55" s="126"/>
      <c r="J55" s="20"/>
      <c r="K55" s="158"/>
      <c r="L55" s="124"/>
      <c r="M55" s="100"/>
      <c r="V55" s="47"/>
      <c r="W55" s="47"/>
      <c r="X55" s="47"/>
    </row>
    <row r="56" spans="1:28" ht="17.850000000000001" customHeight="1">
      <c r="D56" s="82" t="s">
        <v>78</v>
      </c>
      <c r="F56" s="126">
        <f>M37/SUM(K38:K41)</f>
        <v>1</v>
      </c>
      <c r="G56" s="126"/>
      <c r="H56" s="126"/>
      <c r="I56" s="126"/>
      <c r="J56" s="20"/>
      <c r="K56" s="158"/>
      <c r="L56" s="124"/>
      <c r="M56" s="100"/>
      <c r="V56" s="47"/>
      <c r="W56" s="47"/>
      <c r="X56" s="47"/>
    </row>
    <row r="57" spans="1:28" ht="17.850000000000001" customHeight="1">
      <c r="D57" s="82" t="s">
        <v>79</v>
      </c>
      <c r="F57" s="126">
        <f>M42/SUM(K43:K47)</f>
        <v>1</v>
      </c>
      <c r="G57" s="126"/>
      <c r="H57" s="126"/>
      <c r="I57" s="126"/>
      <c r="J57" s="20"/>
      <c r="K57" s="158"/>
      <c r="L57" s="124"/>
      <c r="M57" s="100"/>
      <c r="V57" s="47"/>
      <c r="W57" s="47"/>
      <c r="X57" s="47"/>
    </row>
    <row r="58" spans="1:28" ht="17.850000000000001" customHeight="1" thickBot="1">
      <c r="D58" s="21"/>
      <c r="F58" s="126"/>
      <c r="G58" s="126"/>
      <c r="H58" s="126"/>
      <c r="I58" s="126"/>
      <c r="J58" s="20"/>
      <c r="K58" s="158"/>
      <c r="L58" s="124"/>
      <c r="M58" s="100"/>
      <c r="V58" s="47"/>
      <c r="W58" s="47"/>
      <c r="X58" s="47"/>
    </row>
    <row r="59" spans="1:28" s="8" customFormat="1" ht="20.25" customHeight="1" thickBot="1">
      <c r="A59" s="10"/>
      <c r="B59" s="1"/>
      <c r="C59" s="2"/>
      <c r="D59" s="22" t="s">
        <v>11</v>
      </c>
      <c r="E59" s="122"/>
      <c r="F59" s="189" t="str">
        <f>IF(OR(F49&lt;0.5,F50&lt;0.5,F51&lt;0.5,F52&lt;0.5,F53&lt;0.5,F54&lt;0.5,F55&lt;0.5,F56&lt;0.5,F57&lt;0.5),"Tx&lt;50",IF(P49&lt;&gt;29,"Erreur",(L6+L11+L14+L18+L22+L25+L30+L37+L42)))</f>
        <v>Erreur</v>
      </c>
      <c r="G59" s="190"/>
      <c r="H59" s="151" t="s">
        <v>12</v>
      </c>
      <c r="I59" s="151"/>
      <c r="J59" s="24"/>
      <c r="K59" s="7"/>
      <c r="L59" s="7"/>
      <c r="M59" s="88"/>
      <c r="N59" s="89"/>
      <c r="O59" s="90"/>
      <c r="P59" s="90"/>
      <c r="Q59" s="47"/>
      <c r="R59" s="47"/>
      <c r="S59" s="47"/>
      <c r="T59" s="47"/>
      <c r="U59"/>
      <c r="V59"/>
      <c r="W59"/>
      <c r="X59"/>
      <c r="AA59" s="9"/>
      <c r="AB59" s="10"/>
    </row>
    <row r="60" spans="1:28" s="8" customFormat="1" ht="20.25" customHeight="1" thickBot="1">
      <c r="A60" s="10"/>
      <c r="B60" s="1"/>
      <c r="C60" s="2"/>
      <c r="D60" s="22"/>
      <c r="E60" s="122"/>
      <c r="F60" s="121"/>
      <c r="G60" s="121"/>
      <c r="H60" s="122"/>
      <c r="I60" s="122"/>
      <c r="J60" s="24"/>
      <c r="K60" s="7"/>
      <c r="L60" s="7"/>
      <c r="M60" s="88"/>
      <c r="N60" s="89"/>
      <c r="O60" s="90"/>
      <c r="P60" s="90"/>
      <c r="Q60" s="47"/>
      <c r="R60" s="47"/>
      <c r="S60" s="47"/>
      <c r="T60" s="47"/>
      <c r="U60"/>
      <c r="V60"/>
      <c r="W60"/>
      <c r="X60"/>
      <c r="AA60" s="9"/>
      <c r="AB60" s="10"/>
    </row>
    <row r="61" spans="1:28" ht="20.25" customHeight="1" thickBot="1">
      <c r="D61" s="22" t="s">
        <v>89</v>
      </c>
      <c r="E61" s="122"/>
      <c r="F61" s="189" t="str">
        <f>IF('Phase 1 Notation Equipe'!F59:G59="Erreur","Erreur",'Phase 1 Notation Equipe'!F59:G59)</f>
        <v>Erreur</v>
      </c>
      <c r="G61" s="190"/>
      <c r="H61" s="151" t="s">
        <v>12</v>
      </c>
      <c r="I61" s="151"/>
      <c r="J61" s="24"/>
    </row>
    <row r="62" spans="1:28" ht="20.25" customHeight="1" thickBot="1">
      <c r="D62" s="22"/>
      <c r="E62" s="122"/>
      <c r="F62" s="121"/>
      <c r="G62" s="121"/>
      <c r="H62" s="122"/>
      <c r="I62" s="122"/>
      <c r="J62" s="24"/>
    </row>
    <row r="63" spans="1:28" ht="20.25" customHeight="1" thickBot="1">
      <c r="D63" s="22" t="s">
        <v>90</v>
      </c>
      <c r="E63" s="122"/>
      <c r="F63" s="189" t="str">
        <f>IF(OR(F59="Erreur",F61="Erreur"),"Erreur",0.3*F59+0.7*F61)</f>
        <v>Erreur</v>
      </c>
      <c r="G63" s="190"/>
      <c r="H63" s="151" t="s">
        <v>12</v>
      </c>
      <c r="I63" s="151"/>
      <c r="J63" s="24"/>
    </row>
    <row r="64" spans="1:28" s="8" customFormat="1" ht="20.25" customHeight="1" thickBot="1">
      <c r="A64" s="10"/>
      <c r="B64" s="1"/>
      <c r="C64" s="2"/>
      <c r="D64" s="22"/>
      <c r="E64" s="122"/>
      <c r="F64" s="121"/>
      <c r="G64" s="121"/>
      <c r="H64" s="122"/>
      <c r="I64" s="122"/>
      <c r="J64" s="24"/>
      <c r="K64" s="7"/>
      <c r="L64" s="7"/>
      <c r="M64" s="88"/>
      <c r="N64" s="89"/>
      <c r="O64" s="90"/>
      <c r="P64" s="90"/>
      <c r="Q64" s="47"/>
      <c r="R64" s="47"/>
      <c r="S64" s="47"/>
      <c r="T64" s="47"/>
      <c r="U64"/>
      <c r="V64"/>
      <c r="W64"/>
      <c r="X64"/>
      <c r="AA64" s="9"/>
      <c r="AB64" s="10"/>
    </row>
    <row r="65" spans="1:28" s="8" customFormat="1" ht="33" customHeight="1" thickBot="1">
      <c r="A65" s="10"/>
      <c r="B65" s="1"/>
      <c r="C65" s="2"/>
      <c r="D65" s="12" t="s">
        <v>14</v>
      </c>
      <c r="E65" s="122"/>
      <c r="F65" s="192"/>
      <c r="G65" s="193"/>
      <c r="H65" s="154" t="s">
        <v>3</v>
      </c>
      <c r="I65" s="155"/>
      <c r="J65" s="26"/>
      <c r="K65" s="7"/>
      <c r="L65" s="7"/>
      <c r="M65" s="88"/>
      <c r="N65" s="89"/>
      <c r="O65" s="90"/>
      <c r="P65" s="90"/>
      <c r="Q65" s="47"/>
      <c r="R65" s="47"/>
      <c r="S65" s="47"/>
      <c r="T65" s="47"/>
      <c r="U65"/>
      <c r="V65"/>
      <c r="W65"/>
      <c r="X65"/>
      <c r="AA65" s="9"/>
      <c r="AB65" s="10"/>
    </row>
    <row r="66" spans="1:28" s="8" customFormat="1" ht="18.75" customHeight="1">
      <c r="A66" s="10"/>
      <c r="B66" s="1"/>
      <c r="C66" s="2"/>
      <c r="D66" s="86"/>
      <c r="E66" s="87"/>
      <c r="F66" s="148"/>
      <c r="G66" s="148"/>
      <c r="H66" s="149"/>
      <c r="I66" s="149"/>
      <c r="J66" s="20"/>
      <c r="K66" s="7"/>
      <c r="L66" s="7"/>
      <c r="M66" s="88"/>
      <c r="N66" s="89"/>
      <c r="O66" s="90"/>
      <c r="P66" s="90"/>
      <c r="Q66" s="47"/>
      <c r="R66" s="47"/>
      <c r="S66" s="47"/>
      <c r="T66" s="47"/>
      <c r="U66"/>
      <c r="V66"/>
      <c r="W66"/>
      <c r="X66"/>
      <c r="AA66" s="9"/>
      <c r="AB66" s="10"/>
    </row>
    <row r="67" spans="1:28" s="8" customFormat="1" ht="14.1" customHeight="1">
      <c r="A67" s="10"/>
      <c r="B67" s="161" t="s">
        <v>18</v>
      </c>
      <c r="C67" s="161"/>
      <c r="D67" s="161"/>
      <c r="E67" s="161"/>
      <c r="F67" s="161"/>
      <c r="G67" s="161"/>
      <c r="H67" s="161"/>
      <c r="I67" s="161"/>
      <c r="J67" s="26"/>
      <c r="K67" s="7"/>
      <c r="L67" s="7"/>
      <c r="M67" s="88"/>
      <c r="N67" s="89"/>
      <c r="O67" s="90"/>
      <c r="P67" s="90"/>
      <c r="Q67" s="47"/>
      <c r="R67" s="47"/>
      <c r="S67" s="47"/>
      <c r="T67" s="47"/>
      <c r="U67"/>
      <c r="V67"/>
      <c r="W67"/>
      <c r="X67"/>
      <c r="AA67" s="9"/>
      <c r="AB67" s="10"/>
    </row>
    <row r="68" spans="1:28" s="8" customFormat="1" ht="14.1" customHeight="1" thickBot="1">
      <c r="A68" s="10"/>
      <c r="B68" s="27"/>
      <c r="C68" s="27"/>
      <c r="D68" s="162" t="str">
        <f>(IF(P49&gt;33,"ATTENTION. Erreur de saisie : cocher une seule colonne par ligne ! Voir repères ◄ à droite de la grille.",""))</f>
        <v/>
      </c>
      <c r="E68" s="162"/>
      <c r="F68" s="162"/>
      <c r="G68" s="162"/>
      <c r="H68" s="162"/>
      <c r="I68" s="162"/>
      <c r="J68" s="25" t="s">
        <v>13</v>
      </c>
      <c r="K68" s="7"/>
      <c r="L68" s="7"/>
      <c r="M68" s="88"/>
      <c r="N68" s="89"/>
      <c r="O68" s="90"/>
      <c r="P68" s="90"/>
      <c r="Q68" s="47"/>
      <c r="R68" s="47"/>
      <c r="S68" s="47"/>
      <c r="T68" s="47"/>
      <c r="U68"/>
      <c r="V68"/>
      <c r="W68"/>
      <c r="X68"/>
      <c r="AA68" s="9"/>
      <c r="AB68" s="10"/>
    </row>
    <row r="69" spans="1:28" s="8" customFormat="1" ht="15" customHeight="1">
      <c r="A69" s="10"/>
      <c r="B69" s="163" t="s">
        <v>91</v>
      </c>
      <c r="C69" s="163"/>
      <c r="D69" s="164"/>
      <c r="E69" s="164"/>
      <c r="F69" s="164"/>
      <c r="G69" s="164"/>
      <c r="H69" s="164"/>
      <c r="I69" s="164"/>
      <c r="J69" s="28"/>
      <c r="K69" s="7"/>
      <c r="L69" s="7"/>
      <c r="M69" s="88"/>
      <c r="N69" s="89"/>
      <c r="O69" s="90"/>
      <c r="P69" s="90"/>
      <c r="Q69" s="47"/>
      <c r="R69" s="47"/>
      <c r="S69" s="47"/>
      <c r="T69" s="47"/>
      <c r="U69"/>
      <c r="V69"/>
      <c r="W69"/>
      <c r="X69"/>
      <c r="AA69" s="9"/>
      <c r="AB69" s="10"/>
    </row>
    <row r="70" spans="1:28" s="90" customFormat="1" ht="84.75" customHeight="1" thickBot="1">
      <c r="A70" s="10"/>
      <c r="B70" s="165"/>
      <c r="C70" s="165"/>
      <c r="D70" s="165"/>
      <c r="E70" s="165"/>
      <c r="F70" s="165"/>
      <c r="G70" s="165"/>
      <c r="H70" s="165"/>
      <c r="I70" s="165"/>
      <c r="J70" s="29"/>
      <c r="K70" s="7"/>
      <c r="L70" s="7"/>
      <c r="M70" s="88"/>
      <c r="N70" s="89"/>
      <c r="Q70" s="47"/>
      <c r="R70" s="47"/>
      <c r="S70" s="47"/>
      <c r="T70" s="47"/>
      <c r="U70"/>
      <c r="V70"/>
      <c r="W70"/>
      <c r="X70"/>
      <c r="Y70" s="8"/>
      <c r="Z70" s="8"/>
      <c r="AA70" s="9"/>
      <c r="AB70" s="10"/>
    </row>
    <row r="71" spans="1:28" s="90" customFormat="1" ht="7.5" customHeight="1" thickBot="1">
      <c r="A71" s="10"/>
      <c r="B71" s="29"/>
      <c r="C71" s="30"/>
      <c r="D71" s="30"/>
      <c r="E71" s="31"/>
      <c r="F71" s="31"/>
      <c r="G71" s="31"/>
      <c r="H71" s="31"/>
      <c r="I71" s="31"/>
      <c r="J71" s="32"/>
      <c r="K71" s="7"/>
      <c r="L71" s="7"/>
      <c r="M71" s="88"/>
      <c r="N71" s="89"/>
      <c r="Q71" s="47"/>
      <c r="R71" s="47"/>
      <c r="S71" s="47"/>
      <c r="T71" s="47"/>
      <c r="U71"/>
      <c r="V71"/>
      <c r="W71"/>
      <c r="X71"/>
      <c r="Y71" s="8"/>
      <c r="Z71" s="8"/>
      <c r="AA71" s="9"/>
      <c r="AB71" s="10"/>
    </row>
    <row r="72" spans="1:28" s="90" customFormat="1" ht="12.75" customHeight="1">
      <c r="A72" s="10"/>
      <c r="B72" s="166" t="s">
        <v>22</v>
      </c>
      <c r="C72" s="166"/>
      <c r="D72" s="84" t="s">
        <v>21</v>
      </c>
      <c r="E72" s="33"/>
      <c r="F72" s="167" t="s">
        <v>15</v>
      </c>
      <c r="G72" s="167"/>
      <c r="H72" s="167"/>
      <c r="I72" s="167"/>
      <c r="J72" s="34"/>
      <c r="K72" s="7"/>
      <c r="L72" s="7"/>
      <c r="M72" s="88"/>
      <c r="N72" s="89"/>
      <c r="Q72" s="47"/>
      <c r="R72" s="47"/>
      <c r="S72" s="47"/>
      <c r="T72" s="47"/>
      <c r="U72"/>
      <c r="V72"/>
      <c r="W72"/>
      <c r="X72"/>
      <c r="Y72" s="8"/>
      <c r="Z72" s="8"/>
      <c r="AA72" s="9"/>
      <c r="AB72" s="10"/>
    </row>
    <row r="73" spans="1:28" s="90" customFormat="1" ht="30.75" customHeight="1" thickBot="1">
      <c r="A73" s="10"/>
      <c r="B73" s="168"/>
      <c r="C73" s="168"/>
      <c r="D73" s="85"/>
      <c r="E73" s="4"/>
      <c r="F73" s="169"/>
      <c r="G73" s="169"/>
      <c r="H73" s="169"/>
      <c r="I73" s="169"/>
      <c r="J73" s="35"/>
      <c r="K73" s="7"/>
      <c r="L73" s="7"/>
      <c r="M73" s="88"/>
      <c r="N73" s="89"/>
      <c r="Q73" s="47"/>
      <c r="R73" s="47"/>
      <c r="S73" s="47"/>
      <c r="T73" s="47"/>
      <c r="U73"/>
      <c r="V73"/>
      <c r="W73"/>
      <c r="X73"/>
      <c r="Y73" s="8"/>
      <c r="Z73" s="8"/>
      <c r="AA73" s="9"/>
      <c r="AB73" s="10"/>
    </row>
    <row r="74" spans="1:28" s="90" customFormat="1" ht="30.75" customHeight="1">
      <c r="A74" s="10"/>
      <c r="B74" s="159"/>
      <c r="C74" s="159"/>
      <c r="D74" s="83"/>
      <c r="E74" s="4"/>
      <c r="F74" s="5"/>
      <c r="G74" s="5"/>
      <c r="H74" s="5"/>
      <c r="I74" s="5"/>
      <c r="J74" s="6"/>
      <c r="K74" s="7"/>
      <c r="L74" s="7"/>
      <c r="M74" s="88"/>
      <c r="N74" s="89"/>
      <c r="Q74" s="47"/>
      <c r="R74" s="47"/>
      <c r="S74" s="47"/>
      <c r="T74" s="47"/>
      <c r="U74"/>
      <c r="V74"/>
      <c r="W74"/>
      <c r="X74"/>
      <c r="Y74" s="8"/>
      <c r="Z74" s="8"/>
      <c r="AA74" s="9"/>
      <c r="AB74" s="10"/>
    </row>
    <row r="75" spans="1:28" s="90" customFormat="1" ht="30.75" customHeight="1">
      <c r="A75" s="10"/>
      <c r="B75" s="170"/>
      <c r="C75" s="170"/>
      <c r="D75" s="83"/>
      <c r="E75" s="4"/>
      <c r="F75" s="5"/>
      <c r="G75" s="5"/>
      <c r="H75" s="5"/>
      <c r="I75" s="5"/>
      <c r="J75" s="6"/>
      <c r="K75" s="7"/>
      <c r="L75" s="7"/>
      <c r="M75" s="88"/>
      <c r="N75" s="89"/>
      <c r="Q75" s="47"/>
      <c r="R75" s="47"/>
      <c r="S75" s="47"/>
      <c r="T75" s="47"/>
      <c r="U75"/>
      <c r="V75"/>
      <c r="W75"/>
      <c r="X75"/>
      <c r="Y75" s="8"/>
      <c r="Z75" s="8"/>
      <c r="AA75" s="9"/>
      <c r="AB75" s="10"/>
    </row>
    <row r="76" spans="1:28" s="90" customFormat="1" ht="30.75" customHeight="1">
      <c r="A76" s="10"/>
      <c r="B76" s="159"/>
      <c r="C76" s="159"/>
      <c r="D76" s="83"/>
      <c r="E76" s="4"/>
      <c r="F76" s="5"/>
      <c r="G76" s="5"/>
      <c r="H76" s="5"/>
      <c r="I76" s="5"/>
      <c r="J76" s="6"/>
      <c r="K76" s="7"/>
      <c r="L76" s="7"/>
      <c r="M76" s="88"/>
      <c r="N76" s="89"/>
      <c r="Q76" s="47"/>
      <c r="R76" s="47"/>
      <c r="S76" s="47"/>
      <c r="T76" s="47"/>
      <c r="U76"/>
      <c r="V76"/>
      <c r="W76"/>
      <c r="X76"/>
      <c r="Y76" s="8"/>
      <c r="Z76" s="8"/>
      <c r="AA76" s="9"/>
      <c r="AB76" s="10"/>
    </row>
    <row r="77" spans="1:28" s="90" customFormat="1" ht="30.75" customHeight="1">
      <c r="A77" s="10"/>
      <c r="B77" s="159"/>
      <c r="C77" s="159"/>
      <c r="D77" s="83"/>
      <c r="E77" s="4"/>
      <c r="F77" s="160">
        <v>41892</v>
      </c>
      <c r="G77" s="160"/>
      <c r="H77" s="160"/>
      <c r="I77" s="160"/>
      <c r="J77" s="37" t="s">
        <v>17</v>
      </c>
      <c r="K77" s="7"/>
      <c r="L77" s="7"/>
      <c r="M77" s="93"/>
      <c r="N77" s="94"/>
      <c r="Q77" s="47"/>
      <c r="R77" s="47"/>
      <c r="S77" s="47"/>
      <c r="T77" s="47"/>
      <c r="U77"/>
      <c r="V77"/>
      <c r="W77"/>
      <c r="X77"/>
      <c r="Y77" s="8"/>
      <c r="Z77" s="8"/>
      <c r="AA77" s="9"/>
      <c r="AB77" s="10"/>
    </row>
    <row r="79" spans="1:28" s="90" customFormat="1" ht="14.25">
      <c r="A79" s="10"/>
      <c r="B79" s="1"/>
      <c r="C79" s="36"/>
      <c r="D79" s="3"/>
      <c r="E79" s="4"/>
      <c r="F79" s="5"/>
      <c r="G79" s="5"/>
      <c r="H79" s="5"/>
      <c r="I79" s="5"/>
      <c r="J79" s="6"/>
      <c r="K79" s="7"/>
      <c r="L79" s="7"/>
      <c r="M79" s="88"/>
      <c r="N79" s="89"/>
      <c r="Q79" s="47"/>
      <c r="R79" s="47"/>
      <c r="S79" s="47"/>
      <c r="T79" s="47"/>
      <c r="U79"/>
      <c r="V79"/>
      <c r="W79"/>
      <c r="X79"/>
      <c r="Y79" s="8"/>
      <c r="Z79" s="8"/>
      <c r="AA79" s="9"/>
      <c r="AB79" s="10"/>
    </row>
  </sheetData>
  <mergeCells count="73">
    <mergeCell ref="H63:I63"/>
    <mergeCell ref="B73:C73"/>
    <mergeCell ref="F73:I73"/>
    <mergeCell ref="B74:C74"/>
    <mergeCell ref="B75:C75"/>
    <mergeCell ref="B76:C76"/>
    <mergeCell ref="B77:C77"/>
    <mergeCell ref="F77:I77"/>
    <mergeCell ref="B67:I67"/>
    <mergeCell ref="D68:I68"/>
    <mergeCell ref="B69:C69"/>
    <mergeCell ref="D69:I69"/>
    <mergeCell ref="B70:I70"/>
    <mergeCell ref="B72:C72"/>
    <mergeCell ref="F72:I72"/>
    <mergeCell ref="F58:I58"/>
    <mergeCell ref="F59:G59"/>
    <mergeCell ref="H59:I59"/>
    <mergeCell ref="F65:G65"/>
    <mergeCell ref="H65:I65"/>
    <mergeCell ref="F66:G66"/>
    <mergeCell ref="H66:I66"/>
    <mergeCell ref="F61:G61"/>
    <mergeCell ref="H61:I61"/>
    <mergeCell ref="F63:G63"/>
    <mergeCell ref="F49:I49"/>
    <mergeCell ref="F50:I50"/>
    <mergeCell ref="K50:K58"/>
    <mergeCell ref="F51:I51"/>
    <mergeCell ref="F52:I52"/>
    <mergeCell ref="F53:I53"/>
    <mergeCell ref="F54:I54"/>
    <mergeCell ref="F55:I55"/>
    <mergeCell ref="F56:I56"/>
    <mergeCell ref="F57:I57"/>
    <mergeCell ref="A37:A47"/>
    <mergeCell ref="B37:B41"/>
    <mergeCell ref="C37:C41"/>
    <mergeCell ref="L38:L41"/>
    <mergeCell ref="B42:B47"/>
    <mergeCell ref="C42:C47"/>
    <mergeCell ref="L43:L47"/>
    <mergeCell ref="A29:I29"/>
    <mergeCell ref="L31:L34"/>
    <mergeCell ref="A32:A34"/>
    <mergeCell ref="B32:B34"/>
    <mergeCell ref="C32:C34"/>
    <mergeCell ref="A36:I36"/>
    <mergeCell ref="B22:B24"/>
    <mergeCell ref="C22:C24"/>
    <mergeCell ref="L23:L24"/>
    <mergeCell ref="A25:A27"/>
    <mergeCell ref="B25:B27"/>
    <mergeCell ref="C25:C27"/>
    <mergeCell ref="L26:L27"/>
    <mergeCell ref="A11:A24"/>
    <mergeCell ref="B11:B13"/>
    <mergeCell ref="C11:C13"/>
    <mergeCell ref="L12:L13"/>
    <mergeCell ref="B14:B17"/>
    <mergeCell ref="C14:C17"/>
    <mergeCell ref="L15:L17"/>
    <mergeCell ref="B18:B21"/>
    <mergeCell ref="C18:C21"/>
    <mergeCell ref="L19:L21"/>
    <mergeCell ref="E2:L2"/>
    <mergeCell ref="E3:L3"/>
    <mergeCell ref="B4:C4"/>
    <mergeCell ref="A5:I5"/>
    <mergeCell ref="A6:A10"/>
    <mergeCell ref="B6:B10"/>
    <mergeCell ref="C6:C10"/>
    <mergeCell ref="L7:L10"/>
  </mergeCells>
  <printOptions horizontalCentered="1" verticalCentered="1"/>
  <pageMargins left="0.27569444444444446" right="0.19652777777777777" top="0.12986111111111112" bottom="0.15763888888888888" header="0.51180555555555551" footer="0.15763888888888888"/>
  <pageSetup paperSize="9" firstPageNumber="0" orientation="landscape" horizontalDpi="300" verticalDpi="300" r:id="rId1"/>
  <headerFooter>
    <oddFooter>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5"/>
  <sheetViews>
    <sheetView tabSelected="1" topLeftCell="B1" workbookViewId="0">
      <selection activeCell="A11" sqref="A11:A24"/>
    </sheetView>
  </sheetViews>
  <sheetFormatPr baseColWidth="10" defaultColWidth="11.42578125" defaultRowHeight="12.75"/>
  <cols>
    <col min="1" max="1" width="51.140625" style="10" customWidth="1"/>
    <col min="2" max="2" width="6.85546875" style="1" customWidth="1"/>
    <col min="3" max="3" width="58.140625" style="2" customWidth="1"/>
    <col min="4" max="4" width="61.7109375" style="3" customWidth="1"/>
    <col min="5" max="5" width="4.28515625" style="4" customWidth="1"/>
    <col min="6" max="9" width="4.28515625" style="5" customWidth="1"/>
    <col min="10" max="10" width="4" style="6" customWidth="1"/>
    <col min="11" max="11" width="7.28515625" style="7" customWidth="1"/>
    <col min="12" max="12" width="8.42578125" style="7" customWidth="1"/>
    <col min="13" max="13" width="5.7109375" style="88" customWidth="1"/>
    <col min="14" max="14" width="7.28515625" style="89" customWidth="1"/>
    <col min="15" max="15" width="3.7109375" style="90" customWidth="1"/>
    <col min="16" max="16" width="4.7109375" style="90" customWidth="1"/>
    <col min="17" max="17" width="9.85546875" style="47" customWidth="1"/>
    <col min="18" max="18" width="10.42578125" style="47" customWidth="1"/>
    <col min="19" max="19" width="6.42578125" style="47" customWidth="1"/>
    <col min="20" max="20" width="10.7109375" style="47" customWidth="1"/>
    <col min="21" max="21" width="12.140625" customWidth="1"/>
    <col min="22" max="23" width="3.85546875" customWidth="1"/>
    <col min="25" max="26" width="11.42578125" style="8"/>
    <col min="27" max="27" width="11.42578125" style="9"/>
    <col min="28" max="16384" width="11.42578125" style="10"/>
  </cols>
  <sheetData>
    <row r="1" spans="1:28" ht="16.5" thickBot="1">
      <c r="B1" s="11" t="s">
        <v>20</v>
      </c>
      <c r="E1" s="12"/>
      <c r="F1" s="13"/>
      <c r="G1" s="14"/>
    </row>
    <row r="2" spans="1:28" ht="24.75" customHeight="1" thickBot="1">
      <c r="B2" s="11"/>
      <c r="C2" s="188" t="s">
        <v>70</v>
      </c>
      <c r="D2" s="12" t="s">
        <v>0</v>
      </c>
      <c r="E2" s="183"/>
      <c r="F2" s="184"/>
      <c r="G2" s="184"/>
      <c r="H2" s="184"/>
      <c r="I2" s="184"/>
      <c r="J2" s="184"/>
      <c r="K2" s="184"/>
      <c r="L2" s="185"/>
      <c r="N2" s="91"/>
      <c r="AA2" s="8"/>
      <c r="AB2" s="9"/>
    </row>
    <row r="3" spans="1:28" ht="22.5" customHeight="1" thickBot="1">
      <c r="B3" s="3"/>
      <c r="C3" s="188" t="s">
        <v>93</v>
      </c>
      <c r="D3" s="12" t="s">
        <v>1</v>
      </c>
      <c r="E3" s="183"/>
      <c r="F3" s="184"/>
      <c r="G3" s="184"/>
      <c r="H3" s="184"/>
      <c r="I3" s="184"/>
      <c r="J3" s="184"/>
      <c r="K3" s="184"/>
      <c r="L3" s="185"/>
      <c r="V3" s="47"/>
      <c r="W3" s="47"/>
      <c r="X3" s="47"/>
    </row>
    <row r="4" spans="1:28" ht="13.5" customHeight="1">
      <c r="B4" s="127" t="s">
        <v>4</v>
      </c>
      <c r="C4" s="127"/>
      <c r="D4" s="15" t="s">
        <v>86</v>
      </c>
      <c r="E4" s="186" t="s">
        <v>5</v>
      </c>
      <c r="F4" s="187">
        <v>0</v>
      </c>
      <c r="G4" s="187" t="s">
        <v>6</v>
      </c>
      <c r="H4" s="187" t="s">
        <v>7</v>
      </c>
      <c r="I4" s="187" t="s">
        <v>8</v>
      </c>
      <c r="J4" s="16"/>
      <c r="K4" s="120"/>
      <c r="L4" s="120"/>
      <c r="M4" s="92" t="s">
        <v>2</v>
      </c>
      <c r="V4" s="47"/>
      <c r="W4" s="47"/>
      <c r="X4" s="47"/>
    </row>
    <row r="5" spans="1:28" ht="12.75" customHeight="1" thickBot="1">
      <c r="A5" s="134" t="s">
        <v>30</v>
      </c>
      <c r="B5" s="134"/>
      <c r="C5" s="134"/>
      <c r="D5" s="134"/>
      <c r="E5" s="134"/>
      <c r="F5" s="134"/>
      <c r="G5" s="134"/>
      <c r="H5" s="134"/>
      <c r="I5" s="135"/>
      <c r="J5" s="18"/>
      <c r="K5" s="17" t="s">
        <v>2</v>
      </c>
      <c r="L5" s="17" t="s">
        <v>16</v>
      </c>
      <c r="M5" s="93" t="s">
        <v>9</v>
      </c>
      <c r="N5" s="94" t="s">
        <v>10</v>
      </c>
      <c r="V5" s="47"/>
      <c r="W5" s="47"/>
      <c r="X5" s="47"/>
    </row>
    <row r="6" spans="1:28" s="53" customFormat="1" ht="12.75" customHeight="1">
      <c r="A6" s="136" t="s">
        <v>83</v>
      </c>
      <c r="B6" s="131" t="s">
        <v>31</v>
      </c>
      <c r="C6" s="128" t="s">
        <v>19</v>
      </c>
      <c r="D6" s="68"/>
      <c r="E6" s="68"/>
      <c r="F6" s="68"/>
      <c r="G6" s="68"/>
      <c r="H6" s="68"/>
      <c r="I6" s="69"/>
      <c r="J6" s="18"/>
      <c r="K6" s="41">
        <v>0.1</v>
      </c>
      <c r="L6" s="42">
        <f>SUM(L7:L10)</f>
        <v>0</v>
      </c>
      <c r="M6" s="95">
        <f>SUM(M7:M10)</f>
        <v>4</v>
      </c>
      <c r="N6" s="96">
        <f>SUM(N7:N10)</f>
        <v>0</v>
      </c>
      <c r="O6" s="97"/>
      <c r="P6" s="97"/>
      <c r="Q6" s="49"/>
      <c r="R6" s="49"/>
      <c r="S6" s="49"/>
      <c r="T6" s="49"/>
      <c r="U6" s="50"/>
      <c r="V6" s="49"/>
      <c r="W6" s="49"/>
      <c r="X6" s="49"/>
      <c r="Y6" s="51"/>
      <c r="Z6" s="51"/>
      <c r="AA6" s="52"/>
    </row>
    <row r="7" spans="1:28" ht="26.1" customHeight="1">
      <c r="A7" s="137"/>
      <c r="B7" s="132"/>
      <c r="C7" s="129"/>
      <c r="D7" s="43" t="s">
        <v>32</v>
      </c>
      <c r="E7" s="70"/>
      <c r="F7" s="71"/>
      <c r="G7" s="71"/>
      <c r="H7" s="71"/>
      <c r="I7" s="72"/>
      <c r="J7" s="20" t="str">
        <f>(IF(P7&lt;&gt;1,"◄",""))</f>
        <v>◄</v>
      </c>
      <c r="K7" s="40">
        <v>1</v>
      </c>
      <c r="L7" s="145">
        <f>SUM(N7:N10)</f>
        <v>0</v>
      </c>
      <c r="M7" s="98">
        <f t="shared" ref="M7:M10" si="0">IF(E7&lt;&gt;"",0,K7)</f>
        <v>1</v>
      </c>
      <c r="N7" s="89">
        <f>(IF(G7&lt;&gt;"",1/3,0)+IF(H7&lt;&gt;"",2/3,0)+IF(I7&lt;&gt;"",1,0))*K$6*20*M7/SUM(M$7:M$10)</f>
        <v>0</v>
      </c>
      <c r="P7" s="99">
        <f t="shared" ref="P7:P10" si="1">COUNTA(E7:I7)</f>
        <v>0</v>
      </c>
      <c r="R7" s="48"/>
      <c r="V7" s="47"/>
      <c r="W7" s="47"/>
      <c r="X7" s="47"/>
    </row>
    <row r="8" spans="1:28" ht="26.1" customHeight="1">
      <c r="A8" s="137"/>
      <c r="B8" s="132"/>
      <c r="C8" s="129"/>
      <c r="D8" s="73" t="s">
        <v>33</v>
      </c>
      <c r="E8" s="74"/>
      <c r="F8" s="75"/>
      <c r="G8" s="75"/>
      <c r="H8" s="75"/>
      <c r="I8" s="76"/>
      <c r="J8" s="20" t="str">
        <f>(IF(P8&lt;&gt;1,"◄",""))</f>
        <v>◄</v>
      </c>
      <c r="K8" s="40">
        <v>1</v>
      </c>
      <c r="L8" s="146"/>
      <c r="M8" s="98">
        <f t="shared" si="0"/>
        <v>1</v>
      </c>
      <c r="N8" s="89">
        <f>(IF(G8&lt;&gt;"",1/3,0)+IF(H8&lt;&gt;"",2/3,0)+IF(I8&lt;&gt;"",1,0))*K$6*20*M8/SUM(M$7:M$10)</f>
        <v>0</v>
      </c>
      <c r="P8" s="99">
        <f t="shared" si="1"/>
        <v>0</v>
      </c>
      <c r="V8" s="47"/>
      <c r="W8" s="47"/>
      <c r="X8" s="47"/>
    </row>
    <row r="9" spans="1:28" ht="26.1" customHeight="1">
      <c r="A9" s="137"/>
      <c r="B9" s="132"/>
      <c r="C9" s="129"/>
      <c r="D9" s="56" t="s">
        <v>34</v>
      </c>
      <c r="E9" s="56"/>
      <c r="F9" s="56"/>
      <c r="G9" s="56"/>
      <c r="H9" s="56"/>
      <c r="I9" s="77"/>
      <c r="J9" s="20" t="str">
        <f>(IF(P9&lt;&gt;1,"◄",""))</f>
        <v>◄</v>
      </c>
      <c r="K9" s="40">
        <v>1</v>
      </c>
      <c r="L9" s="146"/>
      <c r="M9" s="98">
        <f t="shared" si="0"/>
        <v>1</v>
      </c>
      <c r="N9" s="89">
        <f>(IF(G9&lt;&gt;"",1/3,0)+IF(H9&lt;&gt;"",2/3,0)+IF(I9&lt;&gt;"",1,0))*K$6*20*M9/SUM(M$7:M$10)</f>
        <v>0</v>
      </c>
      <c r="P9" s="99">
        <f t="shared" si="1"/>
        <v>0</v>
      </c>
      <c r="V9" s="47"/>
      <c r="W9" s="47"/>
      <c r="X9" s="47"/>
    </row>
    <row r="10" spans="1:28" ht="26.1" customHeight="1" thickBot="1">
      <c r="A10" s="138"/>
      <c r="B10" s="133"/>
      <c r="C10" s="130"/>
      <c r="D10" s="78" t="s">
        <v>35</v>
      </c>
      <c r="E10" s="79"/>
      <c r="F10" s="80"/>
      <c r="G10" s="80"/>
      <c r="H10" s="80"/>
      <c r="I10" s="81"/>
      <c r="J10" s="20" t="str">
        <f t="shared" ref="J10" si="2">(IF(P10&lt;&gt;1,"◄",""))</f>
        <v>◄</v>
      </c>
      <c r="K10" s="40">
        <v>1</v>
      </c>
      <c r="L10" s="147"/>
      <c r="M10" s="98">
        <f t="shared" si="0"/>
        <v>1</v>
      </c>
      <c r="N10" s="89">
        <f>(IF(G10&lt;&gt;"",1/3,0)+IF(H10&lt;&gt;"",2/3,0)+IF(I10&lt;&gt;"",1,0))*K$6*20*M10/SUM(M$7:M$10)</f>
        <v>0</v>
      </c>
      <c r="P10" s="99">
        <f t="shared" si="1"/>
        <v>0</v>
      </c>
      <c r="V10" s="47"/>
      <c r="W10" s="47"/>
      <c r="X10" s="47"/>
    </row>
    <row r="11" spans="1:28" s="53" customFormat="1" ht="12.75" customHeight="1">
      <c r="A11" s="139" t="s">
        <v>44</v>
      </c>
      <c r="B11" s="131" t="s">
        <v>36</v>
      </c>
      <c r="C11" s="128" t="s">
        <v>40</v>
      </c>
      <c r="D11" s="68"/>
      <c r="E11" s="68"/>
      <c r="F11" s="68"/>
      <c r="G11" s="68"/>
      <c r="H11" s="68"/>
      <c r="I11" s="69"/>
      <c r="J11" s="18"/>
      <c r="K11" s="41">
        <v>0.1</v>
      </c>
      <c r="L11" s="42">
        <f>SUM(L12:L13)</f>
        <v>0</v>
      </c>
      <c r="M11" s="95">
        <f>SUM(M12:M13)</f>
        <v>2</v>
      </c>
      <c r="N11" s="96">
        <f>SUM(N12:N13)</f>
        <v>0</v>
      </c>
      <c r="O11" s="97"/>
      <c r="P11" s="97"/>
      <c r="Q11" s="49"/>
      <c r="R11" s="49"/>
      <c r="S11" s="49"/>
      <c r="T11" s="49"/>
      <c r="U11" s="50"/>
      <c r="V11" s="49"/>
      <c r="W11" s="49"/>
      <c r="X11" s="49"/>
      <c r="Y11" s="51"/>
      <c r="Z11" s="51"/>
      <c r="AA11" s="52"/>
    </row>
    <row r="12" spans="1:28" ht="26.1" customHeight="1">
      <c r="A12" s="140"/>
      <c r="B12" s="132"/>
      <c r="C12" s="129"/>
      <c r="D12" s="43" t="s">
        <v>45</v>
      </c>
      <c r="E12" s="70"/>
      <c r="F12" s="71"/>
      <c r="G12" s="71"/>
      <c r="H12" s="71"/>
      <c r="I12" s="72"/>
      <c r="J12" s="20" t="str">
        <f>(IF(P12&lt;&gt;1,"◄",""))</f>
        <v>◄</v>
      </c>
      <c r="K12" s="40">
        <v>1</v>
      </c>
      <c r="L12" s="145">
        <f>SUM(N12:N13)</f>
        <v>0</v>
      </c>
      <c r="M12" s="98">
        <f t="shared" ref="M12:M13" si="3">IF(E12&lt;&gt;"",0,K12)</f>
        <v>1</v>
      </c>
      <c r="N12" s="89">
        <f>(IF(G12&lt;&gt;"",1/3,0)+IF(H12&lt;&gt;"",2/3,0)+IF(I12&lt;&gt;"",1,0))*K$11*20*M12/SUM(M$12:M$13)</f>
        <v>0</v>
      </c>
      <c r="P12" s="99">
        <f t="shared" ref="P12:P13" si="4">COUNTA(E12:I12)</f>
        <v>0</v>
      </c>
      <c r="R12" s="48"/>
      <c r="V12" s="47"/>
      <c r="W12" s="47"/>
      <c r="X12" s="47"/>
    </row>
    <row r="13" spans="1:28" ht="26.1" customHeight="1" thickBot="1">
      <c r="A13" s="140"/>
      <c r="B13" s="133"/>
      <c r="C13" s="130"/>
      <c r="D13" s="73" t="s">
        <v>46</v>
      </c>
      <c r="E13" s="74"/>
      <c r="F13" s="75"/>
      <c r="G13" s="75"/>
      <c r="H13" s="75"/>
      <c r="I13" s="76"/>
      <c r="J13" s="20" t="str">
        <f>(IF(P13&lt;&gt;1,"◄",""))</f>
        <v>◄</v>
      </c>
      <c r="K13" s="40">
        <v>1</v>
      </c>
      <c r="L13" s="146"/>
      <c r="M13" s="98">
        <f t="shared" si="3"/>
        <v>1</v>
      </c>
      <c r="N13" s="89">
        <f>(IF(G13&lt;&gt;"",1/3,0)+IF(H13&lt;&gt;"",2/3,0)+IF(I13&lt;&gt;"",1,0))*K$11*20*M13/SUM(M$12:M$13)</f>
        <v>0</v>
      </c>
      <c r="P13" s="99">
        <f t="shared" si="4"/>
        <v>0</v>
      </c>
      <c r="V13" s="47"/>
      <c r="W13" s="47"/>
      <c r="X13" s="47"/>
    </row>
    <row r="14" spans="1:28" s="53" customFormat="1" ht="12.75" customHeight="1">
      <c r="A14" s="140"/>
      <c r="B14" s="131" t="s">
        <v>37</v>
      </c>
      <c r="C14" s="128" t="s">
        <v>41</v>
      </c>
      <c r="D14" s="68"/>
      <c r="E14" s="68"/>
      <c r="F14" s="68"/>
      <c r="G14" s="68"/>
      <c r="H14" s="68"/>
      <c r="I14" s="69"/>
      <c r="J14" s="18"/>
      <c r="K14" s="41">
        <v>0.1</v>
      </c>
      <c r="L14" s="42">
        <f>SUM(L15:L17)</f>
        <v>0</v>
      </c>
      <c r="M14" s="95">
        <f>SUM(M15:M17)</f>
        <v>3</v>
      </c>
      <c r="N14" s="96">
        <f>SUM(N15:N17)</f>
        <v>0</v>
      </c>
      <c r="O14" s="97"/>
      <c r="P14" s="97"/>
      <c r="Q14" s="49"/>
      <c r="R14" s="49"/>
      <c r="S14" s="49"/>
      <c r="T14" s="49"/>
      <c r="U14" s="50"/>
      <c r="V14" s="49"/>
      <c r="W14" s="49"/>
      <c r="X14" s="49"/>
      <c r="Y14" s="51"/>
      <c r="Z14" s="51"/>
      <c r="AA14" s="52"/>
    </row>
    <row r="15" spans="1:28" ht="26.1" customHeight="1">
      <c r="A15" s="140"/>
      <c r="B15" s="132"/>
      <c r="C15" s="129"/>
      <c r="D15" s="43" t="s">
        <v>47</v>
      </c>
      <c r="E15" s="70"/>
      <c r="F15" s="71"/>
      <c r="G15" s="71"/>
      <c r="H15" s="71"/>
      <c r="I15" s="72"/>
      <c r="J15" s="20" t="str">
        <f>(IF(P15&lt;&gt;1,"◄",""))</f>
        <v>◄</v>
      </c>
      <c r="K15" s="40">
        <v>1</v>
      </c>
      <c r="L15" s="145">
        <f>SUM(N15:N17)</f>
        <v>0</v>
      </c>
      <c r="M15" s="98">
        <f t="shared" ref="M15:M17" si="5">IF(E15&lt;&gt;"",0,K15)</f>
        <v>1</v>
      </c>
      <c r="N15" s="89">
        <f>(IF(G15&lt;&gt;"",1/3,0)+IF(H15&lt;&gt;"",2/3,0)+IF(I15&lt;&gt;"",1,0))*K$14*20*M15/SUM(M$15:M$17)</f>
        <v>0</v>
      </c>
      <c r="P15" s="99">
        <f t="shared" ref="P15:P17" si="6">COUNTA(E15:I15)</f>
        <v>0</v>
      </c>
      <c r="R15" s="48"/>
      <c r="V15" s="47"/>
      <c r="W15" s="47"/>
      <c r="X15" s="47"/>
    </row>
    <row r="16" spans="1:28" ht="26.1" customHeight="1">
      <c r="A16" s="140"/>
      <c r="B16" s="132"/>
      <c r="C16" s="129"/>
      <c r="D16" s="73" t="s">
        <v>48</v>
      </c>
      <c r="E16" s="74"/>
      <c r="F16" s="75"/>
      <c r="G16" s="75"/>
      <c r="H16" s="75"/>
      <c r="I16" s="76"/>
      <c r="J16" s="20" t="str">
        <f>(IF(P16&lt;&gt;1,"◄",""))</f>
        <v>◄</v>
      </c>
      <c r="K16" s="40">
        <v>1</v>
      </c>
      <c r="L16" s="146"/>
      <c r="M16" s="98">
        <f t="shared" si="5"/>
        <v>1</v>
      </c>
      <c r="N16" s="89">
        <f t="shared" ref="N16:N17" si="7">(IF(G16&lt;&gt;"",1/3,0)+IF(H16&lt;&gt;"",2/3,0)+IF(I16&lt;&gt;"",1,0))*K$14*20*M16/SUM(M$15:M$17)</f>
        <v>0</v>
      </c>
      <c r="P16" s="99">
        <f t="shared" si="6"/>
        <v>0</v>
      </c>
      <c r="V16" s="47"/>
      <c r="W16" s="47"/>
      <c r="X16" s="47"/>
    </row>
    <row r="17" spans="1:27" ht="26.1" customHeight="1" thickBot="1">
      <c r="A17" s="140"/>
      <c r="B17" s="133"/>
      <c r="C17" s="130"/>
      <c r="D17" s="56" t="s">
        <v>49</v>
      </c>
      <c r="E17" s="56"/>
      <c r="F17" s="56"/>
      <c r="G17" s="56"/>
      <c r="H17" s="56"/>
      <c r="I17" s="77"/>
      <c r="J17" s="20" t="str">
        <f>(IF(P17&lt;&gt;1,"◄",""))</f>
        <v>◄</v>
      </c>
      <c r="K17" s="40">
        <v>1</v>
      </c>
      <c r="L17" s="146"/>
      <c r="M17" s="98">
        <f t="shared" si="5"/>
        <v>1</v>
      </c>
      <c r="N17" s="89">
        <f t="shared" si="7"/>
        <v>0</v>
      </c>
      <c r="P17" s="99">
        <f t="shared" si="6"/>
        <v>0</v>
      </c>
      <c r="V17" s="47"/>
      <c r="W17" s="47"/>
      <c r="X17" s="47"/>
    </row>
    <row r="18" spans="1:27" s="53" customFormat="1" ht="12.75" customHeight="1">
      <c r="A18" s="140"/>
      <c r="B18" s="131" t="s">
        <v>38</v>
      </c>
      <c r="C18" s="128" t="s">
        <v>42</v>
      </c>
      <c r="D18" s="68"/>
      <c r="E18" s="68"/>
      <c r="F18" s="68"/>
      <c r="G18" s="68"/>
      <c r="H18" s="68"/>
      <c r="I18" s="69"/>
      <c r="J18" s="18"/>
      <c r="K18" s="41">
        <v>0.1</v>
      </c>
      <c r="L18" s="42">
        <f>SUM(L19:L21)</f>
        <v>0</v>
      </c>
      <c r="M18" s="95">
        <f>SUM(M19:M21)</f>
        <v>3</v>
      </c>
      <c r="N18" s="96">
        <f>SUM(N19:N21)</f>
        <v>0</v>
      </c>
      <c r="O18" s="97"/>
      <c r="P18" s="97"/>
      <c r="Q18" s="49"/>
      <c r="R18" s="49"/>
      <c r="S18" s="49"/>
      <c r="T18" s="49"/>
      <c r="U18" s="50"/>
      <c r="V18" s="49"/>
      <c r="W18" s="49"/>
      <c r="X18" s="49"/>
      <c r="Y18" s="51"/>
      <c r="Z18" s="51"/>
      <c r="AA18" s="52"/>
    </row>
    <row r="19" spans="1:27" ht="26.1" customHeight="1">
      <c r="A19" s="140"/>
      <c r="B19" s="132"/>
      <c r="C19" s="129"/>
      <c r="D19" s="43" t="s">
        <v>50</v>
      </c>
      <c r="E19" s="70"/>
      <c r="F19" s="71"/>
      <c r="G19" s="71"/>
      <c r="H19" s="71"/>
      <c r="I19" s="72"/>
      <c r="J19" s="20" t="str">
        <f>(IF(P19&lt;&gt;1,"◄",""))</f>
        <v>◄</v>
      </c>
      <c r="K19" s="40">
        <v>1</v>
      </c>
      <c r="L19" s="145">
        <f>SUM(N19:N21)</f>
        <v>0</v>
      </c>
      <c r="M19" s="98">
        <f t="shared" ref="M19:M21" si="8">IF(E19&lt;&gt;"",0,K19)</f>
        <v>1</v>
      </c>
      <c r="N19" s="89">
        <f>(IF(G19&lt;&gt;"",1/3,0)+IF(H19&lt;&gt;"",2/3,0)+IF(I19&lt;&gt;"",1,0))*K$18*20*M19/SUM(M$19:M$21)</f>
        <v>0</v>
      </c>
      <c r="P19" s="99">
        <f t="shared" ref="P19:P21" si="9">COUNTA(E19:I19)</f>
        <v>0</v>
      </c>
      <c r="R19" s="48"/>
      <c r="V19" s="47"/>
      <c r="W19" s="47"/>
      <c r="X19" s="47"/>
    </row>
    <row r="20" spans="1:27" ht="26.1" customHeight="1">
      <c r="A20" s="140"/>
      <c r="B20" s="132"/>
      <c r="C20" s="129"/>
      <c r="D20" s="73" t="s">
        <v>51</v>
      </c>
      <c r="E20" s="74"/>
      <c r="F20" s="75"/>
      <c r="G20" s="75"/>
      <c r="H20" s="75"/>
      <c r="I20" s="76"/>
      <c r="J20" s="20" t="str">
        <f>(IF(P20&lt;&gt;1,"◄",""))</f>
        <v>◄</v>
      </c>
      <c r="K20" s="40">
        <v>1</v>
      </c>
      <c r="L20" s="146"/>
      <c r="M20" s="98">
        <f t="shared" si="8"/>
        <v>1</v>
      </c>
      <c r="N20" s="89">
        <f t="shared" ref="N20:N21" si="10">(IF(G20&lt;&gt;"",1/3,0)+IF(H20&lt;&gt;"",2/3,0)+IF(I20&lt;&gt;"",1,0))*K$18*20*M20/SUM(M$19:M$21)</f>
        <v>0</v>
      </c>
      <c r="P20" s="99">
        <f t="shared" si="9"/>
        <v>0</v>
      </c>
      <c r="V20" s="47"/>
      <c r="W20" s="47"/>
      <c r="X20" s="47"/>
    </row>
    <row r="21" spans="1:27" ht="26.1" customHeight="1" thickBot="1">
      <c r="A21" s="140"/>
      <c r="B21" s="133"/>
      <c r="C21" s="130"/>
      <c r="D21" s="56" t="s">
        <v>52</v>
      </c>
      <c r="E21" s="56"/>
      <c r="F21" s="56"/>
      <c r="G21" s="56"/>
      <c r="H21" s="56"/>
      <c r="I21" s="77"/>
      <c r="J21" s="20" t="str">
        <f>(IF(P21&lt;&gt;1,"◄",""))</f>
        <v>◄</v>
      </c>
      <c r="K21" s="40">
        <v>1</v>
      </c>
      <c r="L21" s="146"/>
      <c r="M21" s="98">
        <f t="shared" si="8"/>
        <v>1</v>
      </c>
      <c r="N21" s="89">
        <f t="shared" si="10"/>
        <v>0</v>
      </c>
      <c r="P21" s="99">
        <f t="shared" si="9"/>
        <v>0</v>
      </c>
      <c r="V21" s="47"/>
      <c r="W21" s="47"/>
      <c r="X21" s="47"/>
    </row>
    <row r="22" spans="1:27" s="53" customFormat="1" ht="12.75" customHeight="1">
      <c r="A22" s="140"/>
      <c r="B22" s="131" t="s">
        <v>39</v>
      </c>
      <c r="C22" s="128" t="s">
        <v>43</v>
      </c>
      <c r="D22" s="68"/>
      <c r="E22" s="68"/>
      <c r="F22" s="68"/>
      <c r="G22" s="68"/>
      <c r="H22" s="68"/>
      <c r="I22" s="69"/>
      <c r="J22" s="18"/>
      <c r="K22" s="41">
        <v>0.1</v>
      </c>
      <c r="L22" s="42">
        <f>SUM(L23:L24)</f>
        <v>0</v>
      </c>
      <c r="M22" s="95">
        <f>SUM(M23:M24)</f>
        <v>2</v>
      </c>
      <c r="N22" s="96">
        <f>SUM(N23:N24)</f>
        <v>0</v>
      </c>
      <c r="O22" s="97"/>
      <c r="P22" s="97"/>
      <c r="Q22" s="49"/>
      <c r="R22" s="49"/>
      <c r="S22" s="49"/>
      <c r="T22" s="49"/>
      <c r="U22" s="50"/>
      <c r="V22" s="49"/>
      <c r="W22" s="49"/>
      <c r="X22" s="49"/>
      <c r="Y22" s="51"/>
      <c r="Z22" s="51"/>
      <c r="AA22" s="52"/>
    </row>
    <row r="23" spans="1:27" ht="26.1" customHeight="1">
      <c r="A23" s="140"/>
      <c r="B23" s="132"/>
      <c r="C23" s="129"/>
      <c r="D23" s="43" t="s">
        <v>53</v>
      </c>
      <c r="E23" s="70"/>
      <c r="F23" s="71"/>
      <c r="G23" s="71"/>
      <c r="H23" s="71"/>
      <c r="I23" s="72"/>
      <c r="J23" s="20" t="str">
        <f>(IF(P23&lt;&gt;1,"◄",""))</f>
        <v>◄</v>
      </c>
      <c r="K23" s="40">
        <v>1</v>
      </c>
      <c r="L23" s="145">
        <f>SUM(N23:N24)</f>
        <v>0</v>
      </c>
      <c r="M23" s="98">
        <f t="shared" ref="M23:M24" si="11">IF(E23&lt;&gt;"",0,K23)</f>
        <v>1</v>
      </c>
      <c r="N23" s="89">
        <f>(IF(G23&lt;&gt;"",1/3,0)+IF(H23&lt;&gt;"",2/3,0)+IF(I23&lt;&gt;"",1,0))*K$22*20*M23/SUM(M$23:M$24)</f>
        <v>0</v>
      </c>
      <c r="P23" s="99">
        <f t="shared" ref="P23:P24" si="12">COUNTA(E23:I23)</f>
        <v>0</v>
      </c>
      <c r="R23" s="48"/>
      <c r="V23" s="47"/>
      <c r="W23" s="47"/>
      <c r="X23" s="47"/>
    </row>
    <row r="24" spans="1:27" ht="26.1" customHeight="1" thickBot="1">
      <c r="A24" s="141"/>
      <c r="B24" s="133"/>
      <c r="C24" s="130"/>
      <c r="D24" s="73" t="s">
        <v>54</v>
      </c>
      <c r="E24" s="74"/>
      <c r="F24" s="75"/>
      <c r="G24" s="75"/>
      <c r="H24" s="75"/>
      <c r="I24" s="76"/>
      <c r="J24" s="20" t="str">
        <f>(IF(P24&lt;&gt;1,"◄",""))</f>
        <v>◄</v>
      </c>
      <c r="K24" s="40">
        <v>1</v>
      </c>
      <c r="L24" s="146"/>
      <c r="M24" s="98">
        <f t="shared" si="11"/>
        <v>1</v>
      </c>
      <c r="N24" s="89">
        <f>(IF(G24&lt;&gt;"",1/3,0)+IF(H24&lt;&gt;"",2/3,0)+IF(I24&lt;&gt;"",1,0))*K$22*20*M24/SUM(M$23:M$24)</f>
        <v>0</v>
      </c>
      <c r="P24" s="99">
        <f t="shared" si="12"/>
        <v>0</v>
      </c>
      <c r="V24" s="47"/>
      <c r="W24" s="47"/>
      <c r="X24" s="47"/>
    </row>
    <row r="25" spans="1:27" ht="12.75" customHeight="1">
      <c r="A25" s="139" t="s">
        <v>82</v>
      </c>
      <c r="B25" s="131" t="s">
        <v>56</v>
      </c>
      <c r="C25" s="142" t="s">
        <v>55</v>
      </c>
      <c r="D25" s="54"/>
      <c r="E25" s="54"/>
      <c r="F25" s="54"/>
      <c r="G25" s="54"/>
      <c r="H25" s="54"/>
      <c r="I25" s="55"/>
      <c r="J25" s="20"/>
      <c r="K25" s="41">
        <v>0.1</v>
      </c>
      <c r="L25" s="42">
        <f>SUM(L26:L27)</f>
        <v>0</v>
      </c>
      <c r="M25" s="95">
        <f>SUM(M26:M27)</f>
        <v>2</v>
      </c>
      <c r="N25" s="96">
        <f>SUM(N26:N27)</f>
        <v>0</v>
      </c>
      <c r="P25" s="99"/>
      <c r="V25" s="47"/>
      <c r="W25" s="47"/>
      <c r="X25" s="47"/>
    </row>
    <row r="26" spans="1:27" ht="12.75" customHeight="1">
      <c r="A26" s="140"/>
      <c r="B26" s="132"/>
      <c r="C26" s="143"/>
      <c r="D26" s="56" t="s">
        <v>57</v>
      </c>
      <c r="E26" s="57"/>
      <c r="F26" s="58"/>
      <c r="G26" s="58"/>
      <c r="H26" s="59"/>
      <c r="I26" s="60"/>
      <c r="J26" s="20" t="str">
        <f t="shared" ref="J26:J27" si="13">(IF(P26&lt;&gt;1,"◄",""))</f>
        <v>◄</v>
      </c>
      <c r="K26" s="40">
        <v>1</v>
      </c>
      <c r="L26" s="156">
        <f>SUM(N26:N27)</f>
        <v>0</v>
      </c>
      <c r="M26" s="98">
        <f t="shared" ref="M26:M27" si="14">IF(E26&lt;&gt;"",0,K26)</f>
        <v>1</v>
      </c>
      <c r="N26" s="89">
        <f>(IF(G26&lt;&gt;"",1/3,0)+IF(H26&lt;&gt;"",2/3,0)+IF(I26&lt;&gt;"",1,0))*K$25*20*M26/SUM(M$26:M$27)</f>
        <v>0</v>
      </c>
      <c r="P26" s="99">
        <f t="shared" ref="P26:P27" si="15">COUNTA(E26:I26)</f>
        <v>0</v>
      </c>
      <c r="V26" s="47"/>
      <c r="W26" s="47"/>
      <c r="X26" s="47"/>
    </row>
    <row r="27" spans="1:27" ht="12.75" customHeight="1" thickBot="1">
      <c r="A27" s="141"/>
      <c r="B27" s="133"/>
      <c r="C27" s="144"/>
      <c r="D27" s="111" t="s">
        <v>58</v>
      </c>
      <c r="E27" s="112"/>
      <c r="F27" s="113"/>
      <c r="G27" s="113"/>
      <c r="H27" s="114"/>
      <c r="I27" s="115"/>
      <c r="J27" s="20" t="str">
        <f t="shared" si="13"/>
        <v>◄</v>
      </c>
      <c r="K27" s="40">
        <v>1</v>
      </c>
      <c r="L27" s="157"/>
      <c r="M27" s="98">
        <f t="shared" si="14"/>
        <v>1</v>
      </c>
      <c r="N27" s="89">
        <f>(IF(G27&lt;&gt;"",1/3,0)+IF(H27&lt;&gt;"",2/3,0)+IF(I27&lt;&gt;"",1,0))*K$25*20*M27/SUM(M$26:M$27)</f>
        <v>0</v>
      </c>
      <c r="P27" s="99">
        <f t="shared" si="15"/>
        <v>0</v>
      </c>
      <c r="V27" s="47"/>
      <c r="W27" s="47"/>
      <c r="X27" s="47"/>
    </row>
    <row r="28" spans="1:27" ht="15.75" customHeight="1">
      <c r="A28" s="101"/>
      <c r="B28" s="102"/>
      <c r="C28" s="125"/>
      <c r="D28" s="103"/>
      <c r="E28" s="104"/>
      <c r="F28" s="105"/>
      <c r="G28" s="105"/>
      <c r="H28" s="105"/>
      <c r="I28" s="105"/>
      <c r="J28" s="20"/>
      <c r="K28" s="106"/>
      <c r="L28" s="107"/>
      <c r="M28" s="98"/>
      <c r="P28" s="99"/>
      <c r="V28" s="47"/>
      <c r="W28" s="47"/>
      <c r="X28" s="47"/>
    </row>
    <row r="29" spans="1:27" ht="12.75" customHeight="1" thickBot="1">
      <c r="A29" s="134" t="s">
        <v>23</v>
      </c>
      <c r="B29" s="134"/>
      <c r="C29" s="134"/>
      <c r="D29" s="134"/>
      <c r="E29" s="134"/>
      <c r="F29" s="134"/>
      <c r="G29" s="134"/>
      <c r="H29" s="134"/>
      <c r="I29" s="135"/>
      <c r="J29" s="18"/>
      <c r="K29" s="17" t="s">
        <v>2</v>
      </c>
      <c r="L29" s="17" t="s">
        <v>16</v>
      </c>
      <c r="M29" s="93" t="s">
        <v>9</v>
      </c>
      <c r="N29" s="94" t="s">
        <v>10</v>
      </c>
      <c r="V29" s="47"/>
      <c r="W29" s="47"/>
      <c r="X29" s="47"/>
    </row>
    <row r="30" spans="1:27" s="53" customFormat="1" ht="17.25" customHeight="1" thickBot="1">
      <c r="B30" s="118"/>
      <c r="C30" s="119"/>
      <c r="D30" s="68"/>
      <c r="E30" s="68"/>
      <c r="F30" s="68"/>
      <c r="G30" s="68"/>
      <c r="H30" s="68"/>
      <c r="I30" s="69"/>
      <c r="J30" s="18"/>
      <c r="K30" s="41">
        <v>0.1</v>
      </c>
      <c r="L30" s="42">
        <f>SUM(L31:L34)</f>
        <v>0</v>
      </c>
      <c r="M30" s="95">
        <f>SUM(M31:M34)</f>
        <v>4</v>
      </c>
      <c r="N30" s="96">
        <f>SUM(N31:N34)</f>
        <v>0</v>
      </c>
      <c r="O30" s="97"/>
      <c r="P30" s="97"/>
      <c r="Q30" s="49"/>
      <c r="R30" s="49"/>
      <c r="S30" s="49"/>
      <c r="T30" s="49"/>
      <c r="U30" s="50"/>
      <c r="V30" s="49"/>
      <c r="W30" s="49"/>
      <c r="X30" s="49"/>
      <c r="Y30" s="51"/>
      <c r="Z30" s="51"/>
      <c r="AA30" s="52"/>
    </row>
    <row r="31" spans="1:27" ht="43.5" customHeight="1" thickBot="1">
      <c r="A31" s="123" t="s">
        <v>84</v>
      </c>
      <c r="B31" s="179"/>
      <c r="C31" s="180"/>
      <c r="D31" s="43" t="s">
        <v>59</v>
      </c>
      <c r="E31" s="70"/>
      <c r="F31" s="71"/>
      <c r="G31" s="71"/>
      <c r="H31" s="71"/>
      <c r="I31" s="72"/>
      <c r="J31" s="20" t="str">
        <f>(IF(P31&lt;&gt;1,"◄",""))</f>
        <v>◄</v>
      </c>
      <c r="K31" s="40">
        <v>1</v>
      </c>
      <c r="L31" s="145">
        <f>SUM(N31:N34)</f>
        <v>0</v>
      </c>
      <c r="M31" s="98">
        <f t="shared" ref="M31:M34" si="16">IF(E31&lt;&gt;"",0,K31)</f>
        <v>1</v>
      </c>
      <c r="N31" s="89">
        <f>(IF(G31&lt;&gt;"",1/3,0)+IF(H31&lt;&gt;"",2/3,0)+IF(I31&lt;&gt;"",1,0))*K$30*20*M31/SUM(M$31:M$34)</f>
        <v>0</v>
      </c>
      <c r="P31" s="99">
        <f t="shared" ref="P31:P34" si="17">COUNTA(E31:I31)</f>
        <v>0</v>
      </c>
      <c r="R31" s="48"/>
      <c r="V31" s="47"/>
      <c r="W31" s="47"/>
      <c r="X31" s="47"/>
    </row>
    <row r="32" spans="1:27" ht="39" customHeight="1">
      <c r="A32" s="136" t="s">
        <v>24</v>
      </c>
      <c r="B32" s="181"/>
      <c r="C32" s="182"/>
      <c r="D32" s="73" t="s">
        <v>60</v>
      </c>
      <c r="E32" s="74"/>
      <c r="F32" s="75"/>
      <c r="G32" s="75"/>
      <c r="H32" s="75"/>
      <c r="I32" s="76"/>
      <c r="J32" s="20" t="str">
        <f>(IF(P32&lt;&gt;1,"◄",""))</f>
        <v>◄</v>
      </c>
      <c r="K32" s="40">
        <v>1</v>
      </c>
      <c r="L32" s="146"/>
      <c r="M32" s="98">
        <f t="shared" si="16"/>
        <v>1</v>
      </c>
      <c r="N32" s="89">
        <f t="shared" ref="N32:N34" si="18">(IF(G32&lt;&gt;"",1/3,0)+IF(H32&lt;&gt;"",2/3,0)+IF(I32&lt;&gt;"",1,0))*K$30*20*M32/SUM(M$31:M$34)</f>
        <v>0</v>
      </c>
      <c r="P32" s="99">
        <f t="shared" si="17"/>
        <v>0</v>
      </c>
      <c r="V32" s="47"/>
      <c r="W32" s="47"/>
      <c r="X32" s="47"/>
    </row>
    <row r="33" spans="1:27" ht="34.5" customHeight="1">
      <c r="A33" s="137"/>
      <c r="B33" s="175"/>
      <c r="C33" s="176"/>
      <c r="D33" s="56" t="s">
        <v>61</v>
      </c>
      <c r="E33" s="56"/>
      <c r="F33" s="56"/>
      <c r="G33" s="56"/>
      <c r="H33" s="56"/>
      <c r="I33" s="77"/>
      <c r="J33" s="20" t="str">
        <f>(IF(P33&lt;&gt;1,"◄",""))</f>
        <v>◄</v>
      </c>
      <c r="K33" s="40">
        <v>1</v>
      </c>
      <c r="L33" s="146"/>
      <c r="M33" s="98">
        <f t="shared" si="16"/>
        <v>1</v>
      </c>
      <c r="N33" s="89">
        <f t="shared" si="18"/>
        <v>0</v>
      </c>
      <c r="P33" s="99">
        <f t="shared" si="17"/>
        <v>0</v>
      </c>
      <c r="V33" s="47"/>
      <c r="W33" s="47"/>
      <c r="X33" s="47"/>
    </row>
    <row r="34" spans="1:27" ht="27" customHeight="1" thickBot="1">
      <c r="A34" s="138"/>
      <c r="B34" s="177"/>
      <c r="C34" s="178"/>
      <c r="D34" s="78" t="s">
        <v>62</v>
      </c>
      <c r="E34" s="79"/>
      <c r="F34" s="80"/>
      <c r="G34" s="80"/>
      <c r="H34" s="80"/>
      <c r="I34" s="81"/>
      <c r="J34" s="20" t="str">
        <f t="shared" ref="J34" si="19">(IF(P34&lt;&gt;1,"◄",""))</f>
        <v>◄</v>
      </c>
      <c r="K34" s="40">
        <v>1</v>
      </c>
      <c r="L34" s="147"/>
      <c r="M34" s="98">
        <f t="shared" si="16"/>
        <v>1</v>
      </c>
      <c r="N34" s="89">
        <f t="shared" si="18"/>
        <v>0</v>
      </c>
      <c r="P34" s="99">
        <f t="shared" si="17"/>
        <v>0</v>
      </c>
      <c r="V34" s="47"/>
      <c r="W34" s="47"/>
      <c r="X34" s="47"/>
    </row>
    <row r="35" spans="1:27" ht="15.75" customHeight="1">
      <c r="A35" s="101"/>
      <c r="B35" s="102"/>
      <c r="C35" s="44"/>
      <c r="D35" s="108"/>
      <c r="E35" s="109"/>
      <c r="F35" s="110"/>
      <c r="G35" s="110"/>
      <c r="H35" s="110"/>
      <c r="I35" s="110"/>
      <c r="J35" s="20"/>
      <c r="K35" s="106"/>
      <c r="L35" s="107"/>
      <c r="M35" s="98"/>
      <c r="P35" s="99"/>
      <c r="V35" s="47"/>
      <c r="W35" s="47"/>
      <c r="X35" s="47"/>
    </row>
    <row r="36" spans="1:27" ht="12.75" customHeight="1" thickBot="1">
      <c r="A36" s="134" t="s">
        <v>25</v>
      </c>
      <c r="B36" s="134"/>
      <c r="C36" s="134"/>
      <c r="D36" s="134"/>
      <c r="E36" s="134"/>
      <c r="F36" s="134"/>
      <c r="G36" s="134"/>
      <c r="H36" s="134"/>
      <c r="I36" s="135"/>
      <c r="J36" s="18"/>
      <c r="K36" s="17" t="s">
        <v>2</v>
      </c>
      <c r="L36" s="17" t="s">
        <v>16</v>
      </c>
      <c r="M36" s="93" t="s">
        <v>9</v>
      </c>
      <c r="N36" s="94" t="s">
        <v>10</v>
      </c>
      <c r="V36" s="47"/>
      <c r="W36" s="47"/>
      <c r="X36" s="47"/>
    </row>
    <row r="37" spans="1:27" s="53" customFormat="1" ht="12.75" customHeight="1">
      <c r="A37" s="139" t="s">
        <v>85</v>
      </c>
      <c r="B37" s="131" t="s">
        <v>27</v>
      </c>
      <c r="C37" s="128" t="s">
        <v>26</v>
      </c>
      <c r="D37" s="68"/>
      <c r="E37" s="68"/>
      <c r="F37" s="68"/>
      <c r="G37" s="68"/>
      <c r="H37" s="68"/>
      <c r="I37" s="69"/>
      <c r="J37" s="18"/>
      <c r="K37" s="41">
        <v>0.15</v>
      </c>
      <c r="L37" s="42">
        <f>SUM(L38:L41)</f>
        <v>0</v>
      </c>
      <c r="M37" s="95">
        <f>SUM(M38:M41)</f>
        <v>4</v>
      </c>
      <c r="N37" s="96">
        <f>SUM(N38:N41)</f>
        <v>0</v>
      </c>
      <c r="O37" s="97"/>
      <c r="P37" s="97"/>
      <c r="Q37" s="49"/>
      <c r="R37" s="49"/>
      <c r="S37" s="49"/>
      <c r="T37" s="49"/>
      <c r="U37" s="50"/>
      <c r="V37" s="49"/>
      <c r="W37" s="49"/>
      <c r="X37" s="49"/>
      <c r="Y37" s="51"/>
      <c r="Z37" s="51"/>
      <c r="AA37" s="52"/>
    </row>
    <row r="38" spans="1:27" ht="26.1" customHeight="1">
      <c r="A38" s="140"/>
      <c r="B38" s="132"/>
      <c r="C38" s="129"/>
      <c r="D38" s="43" t="s">
        <v>63</v>
      </c>
      <c r="E38" s="70"/>
      <c r="F38" s="71"/>
      <c r="G38" s="71"/>
      <c r="H38" s="71"/>
      <c r="I38" s="72"/>
      <c r="J38" s="20" t="str">
        <f>(IF(P38&lt;&gt;1,"◄",""))</f>
        <v>◄</v>
      </c>
      <c r="K38" s="40">
        <v>1</v>
      </c>
      <c r="L38" s="145">
        <f>SUM(N38:N41)</f>
        <v>0</v>
      </c>
      <c r="M38" s="98">
        <f t="shared" ref="M38:M41" si="20">IF(E38&lt;&gt;"",0,K38)</f>
        <v>1</v>
      </c>
      <c r="N38" s="89">
        <f>(IF(G38&lt;&gt;"",1/3,0)+IF(H38&lt;&gt;"",2/3,0)+IF(I38&lt;&gt;"",1,0))*K$37*20*M38/SUM(M$38:M$41)</f>
        <v>0</v>
      </c>
      <c r="P38" s="99">
        <f t="shared" ref="P38:P41" si="21">COUNTA(E38:I38)</f>
        <v>0</v>
      </c>
      <c r="R38" s="48"/>
      <c r="V38" s="47"/>
      <c r="W38" s="47"/>
      <c r="X38" s="47"/>
    </row>
    <row r="39" spans="1:27" ht="26.1" customHeight="1">
      <c r="A39" s="140"/>
      <c r="B39" s="132"/>
      <c r="C39" s="129"/>
      <c r="D39" s="73" t="s">
        <v>64</v>
      </c>
      <c r="E39" s="74"/>
      <c r="F39" s="75"/>
      <c r="G39" s="75"/>
      <c r="H39" s="75"/>
      <c r="I39" s="76"/>
      <c r="J39" s="20" t="str">
        <f>(IF(P39&lt;&gt;1,"◄",""))</f>
        <v>◄</v>
      </c>
      <c r="K39" s="40">
        <v>1</v>
      </c>
      <c r="L39" s="146"/>
      <c r="M39" s="98">
        <f t="shared" si="20"/>
        <v>1</v>
      </c>
      <c r="N39" s="89">
        <f t="shared" ref="N39:N41" si="22">(IF(G39&lt;&gt;"",1/3,0)+IF(H39&lt;&gt;"",2/3,0)+IF(I39&lt;&gt;"",1,0))*K$37*20*M39/SUM(M$38:M$41)</f>
        <v>0</v>
      </c>
      <c r="P39" s="99">
        <f t="shared" si="21"/>
        <v>0</v>
      </c>
      <c r="V39" s="47"/>
      <c r="W39" s="47"/>
      <c r="X39" s="47"/>
    </row>
    <row r="40" spans="1:27" ht="26.1" customHeight="1">
      <c r="A40" s="140"/>
      <c r="B40" s="132"/>
      <c r="C40" s="129"/>
      <c r="D40" s="56" t="s">
        <v>65</v>
      </c>
      <c r="E40" s="56"/>
      <c r="F40" s="56"/>
      <c r="G40" s="56"/>
      <c r="H40" s="56"/>
      <c r="I40" s="77"/>
      <c r="J40" s="20" t="str">
        <f>(IF(P40&lt;&gt;1,"◄",""))</f>
        <v>◄</v>
      </c>
      <c r="K40" s="40">
        <v>1</v>
      </c>
      <c r="L40" s="146"/>
      <c r="M40" s="98">
        <f t="shared" si="20"/>
        <v>1</v>
      </c>
      <c r="N40" s="89">
        <f t="shared" si="22"/>
        <v>0</v>
      </c>
      <c r="P40" s="99">
        <f t="shared" si="21"/>
        <v>0</v>
      </c>
      <c r="V40" s="47"/>
      <c r="W40" s="47"/>
      <c r="X40" s="47"/>
    </row>
    <row r="41" spans="1:27" ht="26.1" customHeight="1" thickBot="1">
      <c r="A41" s="140"/>
      <c r="B41" s="133"/>
      <c r="C41" s="130"/>
      <c r="D41" s="78" t="s">
        <v>66</v>
      </c>
      <c r="E41" s="79"/>
      <c r="F41" s="80"/>
      <c r="G41" s="80"/>
      <c r="H41" s="80"/>
      <c r="I41" s="81"/>
      <c r="J41" s="20" t="str">
        <f t="shared" ref="J41" si="23">(IF(P41&lt;&gt;1,"◄",""))</f>
        <v>◄</v>
      </c>
      <c r="K41" s="40">
        <v>1</v>
      </c>
      <c r="L41" s="147"/>
      <c r="M41" s="98">
        <f t="shared" si="20"/>
        <v>1</v>
      </c>
      <c r="N41" s="89">
        <f t="shared" si="22"/>
        <v>0</v>
      </c>
      <c r="P41" s="99">
        <f t="shared" si="21"/>
        <v>0</v>
      </c>
      <c r="V41" s="47"/>
      <c r="W41" s="47"/>
      <c r="X41" s="47"/>
    </row>
    <row r="42" spans="1:27" ht="12.75" customHeight="1">
      <c r="A42" s="140"/>
      <c r="B42" s="131" t="s">
        <v>28</v>
      </c>
      <c r="C42" s="171" t="s">
        <v>29</v>
      </c>
      <c r="D42" s="54"/>
      <c r="E42" s="54"/>
      <c r="F42" s="54"/>
      <c r="G42" s="54"/>
      <c r="H42" s="54"/>
      <c r="I42" s="55"/>
      <c r="J42" s="20"/>
      <c r="K42" s="41">
        <v>0.15</v>
      </c>
      <c r="L42" s="42">
        <f>SUM(L43:L47)</f>
        <v>0</v>
      </c>
      <c r="M42" s="95">
        <f>SUM(M43:M47)</f>
        <v>5</v>
      </c>
      <c r="N42" s="96">
        <f>SUM(N43:N47)</f>
        <v>0</v>
      </c>
      <c r="P42" s="99"/>
      <c r="V42" s="47"/>
      <c r="W42" s="47"/>
      <c r="X42" s="47"/>
    </row>
    <row r="43" spans="1:27" ht="26.1" customHeight="1">
      <c r="A43" s="140"/>
      <c r="B43" s="132"/>
      <c r="C43" s="172"/>
      <c r="D43" s="56" t="s">
        <v>67</v>
      </c>
      <c r="E43" s="57"/>
      <c r="F43" s="58"/>
      <c r="G43" s="58"/>
      <c r="H43" s="59"/>
      <c r="I43" s="60"/>
      <c r="J43" s="20" t="str">
        <f t="shared" ref="J43:J47" si="24">(IF(P43&lt;&gt;1,"◄",""))</f>
        <v>◄</v>
      </c>
      <c r="K43" s="40">
        <v>1</v>
      </c>
      <c r="L43" s="156">
        <f>SUM(N43:N47)</f>
        <v>0</v>
      </c>
      <c r="M43" s="98">
        <f t="shared" ref="M43:M47" si="25">IF(E43&lt;&gt;"",0,K43)</f>
        <v>1</v>
      </c>
      <c r="N43" s="89">
        <f>(IF(G43&lt;&gt;"",1/3,0)+IF(H43&lt;&gt;"",2/3,0)+IF(I43&lt;&gt;"",1,0))*K$42*20*M43/SUM(M$43:M$47)</f>
        <v>0</v>
      </c>
      <c r="P43" s="99">
        <f t="shared" ref="P43:P47" si="26">COUNTA(E43:I43)</f>
        <v>0</v>
      </c>
      <c r="V43" s="47"/>
      <c r="W43" s="47"/>
      <c r="X43" s="47"/>
    </row>
    <row r="44" spans="1:27" ht="26.1" customHeight="1">
      <c r="A44" s="140"/>
      <c r="B44" s="132"/>
      <c r="C44" s="172"/>
      <c r="D44" s="117" t="s">
        <v>80</v>
      </c>
      <c r="E44" s="62"/>
      <c r="F44" s="63"/>
      <c r="G44" s="63"/>
      <c r="H44" s="64"/>
      <c r="I44" s="65"/>
      <c r="J44" s="20" t="str">
        <f t="shared" si="24"/>
        <v>◄</v>
      </c>
      <c r="K44" s="40">
        <v>1</v>
      </c>
      <c r="L44" s="174"/>
      <c r="M44" s="98">
        <f t="shared" si="25"/>
        <v>1</v>
      </c>
      <c r="N44" s="89">
        <f t="shared" ref="N44:N47" si="27">(IF(G44&lt;&gt;"",1/3,0)+IF(H44&lt;&gt;"",2/3,0)+IF(I44&lt;&gt;"",1,0))*K$42*20*M44/SUM(M$43:M$47)</f>
        <v>0</v>
      </c>
      <c r="P44" s="99">
        <f t="shared" si="26"/>
        <v>0</v>
      </c>
      <c r="V44" s="47"/>
      <c r="W44" s="47"/>
      <c r="X44" s="47"/>
    </row>
    <row r="45" spans="1:27" ht="26.1" customHeight="1">
      <c r="A45" s="140"/>
      <c r="B45" s="132"/>
      <c r="C45" s="172"/>
      <c r="D45" s="56" t="s">
        <v>81</v>
      </c>
      <c r="E45" s="57"/>
      <c r="F45" s="58"/>
      <c r="G45" s="58"/>
      <c r="H45" s="59"/>
      <c r="I45" s="116"/>
      <c r="J45" s="20" t="str">
        <f t="shared" si="24"/>
        <v>◄</v>
      </c>
      <c r="K45" s="40">
        <v>1</v>
      </c>
      <c r="L45" s="174"/>
      <c r="M45" s="98">
        <f t="shared" si="25"/>
        <v>1</v>
      </c>
      <c r="N45" s="89">
        <f t="shared" si="27"/>
        <v>0</v>
      </c>
      <c r="P45" s="99">
        <f t="shared" si="26"/>
        <v>0</v>
      </c>
      <c r="V45" s="47"/>
      <c r="W45" s="47"/>
      <c r="X45" s="47"/>
    </row>
    <row r="46" spans="1:27" ht="26.1" customHeight="1">
      <c r="A46" s="140"/>
      <c r="B46" s="132"/>
      <c r="C46" s="172"/>
      <c r="D46" s="61" t="s">
        <v>68</v>
      </c>
      <c r="E46" s="62"/>
      <c r="F46" s="63"/>
      <c r="G46" s="63"/>
      <c r="H46" s="64"/>
      <c r="I46" s="65"/>
      <c r="J46" s="20" t="str">
        <f t="shared" si="24"/>
        <v>◄</v>
      </c>
      <c r="K46" s="40">
        <v>1</v>
      </c>
      <c r="L46" s="146"/>
      <c r="M46" s="98">
        <f t="shared" si="25"/>
        <v>1</v>
      </c>
      <c r="N46" s="89">
        <f t="shared" si="27"/>
        <v>0</v>
      </c>
      <c r="P46" s="99">
        <f t="shared" si="26"/>
        <v>0</v>
      </c>
      <c r="V46" s="47"/>
      <c r="W46" s="47"/>
      <c r="X46" s="47"/>
    </row>
    <row r="47" spans="1:27" ht="26.1" customHeight="1" thickBot="1">
      <c r="A47" s="141"/>
      <c r="B47" s="133"/>
      <c r="C47" s="173"/>
      <c r="D47" s="56" t="s">
        <v>69</v>
      </c>
      <c r="E47" s="66"/>
      <c r="F47" s="58"/>
      <c r="G47" s="58"/>
      <c r="H47" s="58"/>
      <c r="I47" s="67"/>
      <c r="J47" s="20" t="str">
        <f t="shared" si="24"/>
        <v>◄</v>
      </c>
      <c r="K47" s="40">
        <v>1</v>
      </c>
      <c r="L47" s="157"/>
      <c r="M47" s="98">
        <f t="shared" si="25"/>
        <v>1</v>
      </c>
      <c r="N47" s="89">
        <f t="shared" si="27"/>
        <v>0</v>
      </c>
      <c r="P47" s="99">
        <f t="shared" si="26"/>
        <v>0</v>
      </c>
      <c r="V47" s="47"/>
      <c r="W47" s="47"/>
      <c r="X47" s="47"/>
    </row>
    <row r="48" spans="1:27" ht="15.75" customHeight="1">
      <c r="A48" s="101"/>
      <c r="B48" s="102"/>
      <c r="C48" s="44"/>
      <c r="D48" s="108"/>
      <c r="E48" s="109"/>
      <c r="F48" s="110"/>
      <c r="G48" s="110"/>
      <c r="H48" s="110"/>
      <c r="I48" s="110"/>
      <c r="J48" s="20"/>
      <c r="K48" s="106"/>
      <c r="L48" s="107"/>
      <c r="M48" s="98"/>
      <c r="P48" s="99"/>
      <c r="V48" s="47"/>
      <c r="W48" s="47"/>
      <c r="X48" s="47"/>
    </row>
    <row r="49" spans="1:28" ht="17.850000000000001" customHeight="1">
      <c r="D49" s="82" t="s">
        <v>71</v>
      </c>
      <c r="F49" s="126">
        <f>M6/SUM(K7:K10)</f>
        <v>1</v>
      </c>
      <c r="G49" s="126"/>
      <c r="H49" s="126"/>
      <c r="I49" s="126"/>
      <c r="J49" s="20" t="str">
        <f>(IF(F49&lt;0.5,"◄",""))</f>
        <v/>
      </c>
      <c r="K49" s="19">
        <f>K6+K11+K14+K18+K22+K25+K30+K37+K42</f>
        <v>1</v>
      </c>
      <c r="L49" s="19"/>
      <c r="M49" s="100"/>
      <c r="P49" s="99">
        <f>SUM(P7:P47)</f>
        <v>0</v>
      </c>
      <c r="V49" s="47"/>
      <c r="W49" s="47"/>
      <c r="X49" s="47"/>
    </row>
    <row r="50" spans="1:28" ht="17.850000000000001" customHeight="1">
      <c r="D50" s="82" t="s">
        <v>72</v>
      </c>
      <c r="F50" s="126">
        <f>M11/SUM(K12:K13)</f>
        <v>1</v>
      </c>
      <c r="G50" s="126"/>
      <c r="H50" s="126"/>
      <c r="I50" s="126"/>
      <c r="J50" s="20" t="str">
        <f>(IF(F50&lt;0.5,"◄",""))</f>
        <v/>
      </c>
      <c r="K50" s="158"/>
      <c r="L50" s="124"/>
      <c r="M50" s="100"/>
      <c r="V50" s="47"/>
      <c r="W50" s="47"/>
      <c r="X50" s="47"/>
    </row>
    <row r="51" spans="1:28" ht="17.850000000000001" customHeight="1">
      <c r="D51" s="82" t="s">
        <v>73</v>
      </c>
      <c r="F51" s="126">
        <f>M14/SUM(K15:K17)</f>
        <v>1</v>
      </c>
      <c r="G51" s="126"/>
      <c r="H51" s="126"/>
      <c r="I51" s="126"/>
      <c r="J51" s="20"/>
      <c r="K51" s="158"/>
      <c r="L51" s="124"/>
      <c r="M51" s="100"/>
      <c r="V51" s="47"/>
      <c r="W51" s="47"/>
      <c r="X51" s="47"/>
    </row>
    <row r="52" spans="1:28" ht="17.850000000000001" customHeight="1">
      <c r="D52" s="82" t="s">
        <v>74</v>
      </c>
      <c r="F52" s="126">
        <f>M18/SUM(K19:K21)</f>
        <v>1</v>
      </c>
      <c r="G52" s="126"/>
      <c r="H52" s="126"/>
      <c r="I52" s="126"/>
      <c r="J52" s="20"/>
      <c r="K52" s="158"/>
      <c r="L52" s="124"/>
      <c r="M52" s="100"/>
      <c r="V52" s="47"/>
      <c r="W52" s="47"/>
      <c r="X52" s="47"/>
    </row>
    <row r="53" spans="1:28" ht="17.850000000000001" customHeight="1">
      <c r="D53" s="82" t="s">
        <v>76</v>
      </c>
      <c r="F53" s="126">
        <f>M22/SUM(K23:K24)</f>
        <v>1</v>
      </c>
      <c r="G53" s="126"/>
      <c r="H53" s="126"/>
      <c r="I53" s="126"/>
      <c r="J53" s="20"/>
      <c r="K53" s="158"/>
      <c r="L53" s="124"/>
      <c r="M53" s="100"/>
      <c r="V53" s="47"/>
      <c r="W53" s="47"/>
      <c r="X53" s="47"/>
    </row>
    <row r="54" spans="1:28" ht="17.850000000000001" customHeight="1">
      <c r="D54" s="82" t="s">
        <v>75</v>
      </c>
      <c r="F54" s="126">
        <f>M25/SUM(K26:K27)</f>
        <v>1</v>
      </c>
      <c r="G54" s="126"/>
      <c r="H54" s="126"/>
      <c r="I54" s="126"/>
      <c r="J54" s="20"/>
      <c r="K54" s="158"/>
      <c r="L54" s="124"/>
      <c r="M54" s="100"/>
      <c r="V54" s="47"/>
      <c r="W54" s="47"/>
      <c r="X54" s="47"/>
    </row>
    <row r="55" spans="1:28" ht="17.850000000000001" customHeight="1">
      <c r="D55" s="82" t="s">
        <v>77</v>
      </c>
      <c r="F55" s="126">
        <f>M30/SUM(K31:K34)</f>
        <v>1</v>
      </c>
      <c r="G55" s="126"/>
      <c r="H55" s="126"/>
      <c r="I55" s="126"/>
      <c r="J55" s="20"/>
      <c r="K55" s="158"/>
      <c r="L55" s="124"/>
      <c r="M55" s="100"/>
      <c r="V55" s="47"/>
      <c r="W55" s="47"/>
      <c r="X55" s="47"/>
    </row>
    <row r="56" spans="1:28" ht="17.850000000000001" customHeight="1">
      <c r="D56" s="82" t="s">
        <v>78</v>
      </c>
      <c r="F56" s="126">
        <f>M37/SUM(K38:K41)</f>
        <v>1</v>
      </c>
      <c r="G56" s="126"/>
      <c r="H56" s="126"/>
      <c r="I56" s="126"/>
      <c r="J56" s="20"/>
      <c r="K56" s="158"/>
      <c r="L56" s="124"/>
      <c r="M56" s="100"/>
      <c r="V56" s="47"/>
      <c r="W56" s="47"/>
      <c r="X56" s="47"/>
    </row>
    <row r="57" spans="1:28" ht="17.850000000000001" customHeight="1">
      <c r="D57" s="82" t="s">
        <v>79</v>
      </c>
      <c r="F57" s="126">
        <f>M42/SUM(K43:K47)</f>
        <v>1</v>
      </c>
      <c r="G57" s="126"/>
      <c r="H57" s="126"/>
      <c r="I57" s="126"/>
      <c r="J57" s="20"/>
      <c r="K57" s="158"/>
      <c r="L57" s="124"/>
      <c r="M57" s="100"/>
      <c r="V57" s="47"/>
      <c r="W57" s="47"/>
      <c r="X57" s="47"/>
    </row>
    <row r="58" spans="1:28" ht="17.850000000000001" customHeight="1">
      <c r="D58" s="21"/>
      <c r="F58" s="126"/>
      <c r="G58" s="126"/>
      <c r="H58" s="126"/>
      <c r="I58" s="126"/>
      <c r="J58" s="20"/>
      <c r="K58" s="158"/>
      <c r="L58" s="124"/>
      <c r="M58" s="100"/>
      <c r="V58" s="47"/>
      <c r="W58" s="47"/>
      <c r="X58" s="47"/>
    </row>
    <row r="59" spans="1:28" s="8" customFormat="1" ht="20.25" customHeight="1">
      <c r="A59" s="10"/>
      <c r="B59" s="1"/>
      <c r="C59" s="2"/>
      <c r="D59" s="22" t="s">
        <v>11</v>
      </c>
      <c r="E59" s="122"/>
      <c r="F59" s="150" t="str">
        <f>IF(OR(F49&lt;0.5,F50&lt;0.5,F51&lt;0.5,F52&lt;0.5,F53&lt;0.5,F54&lt;0.5,F55&lt;0.5,F56&lt;0.5,F57&lt;0.5),"Tx&lt;50",IF(P49&lt;&gt;29,"Erreur",(L6+L11+L14+L18+L22+L25+L30+L37+L42)))</f>
        <v>Erreur</v>
      </c>
      <c r="G59" s="150"/>
      <c r="H59" s="151" t="s">
        <v>12</v>
      </c>
      <c r="I59" s="151"/>
      <c r="J59" s="24"/>
      <c r="K59" s="7"/>
      <c r="L59" s="7"/>
      <c r="M59" s="88"/>
      <c r="N59" s="89"/>
      <c r="O59" s="90"/>
      <c r="P59" s="90"/>
      <c r="Q59" s="47"/>
      <c r="R59" s="47"/>
      <c r="S59" s="47"/>
      <c r="T59" s="47"/>
      <c r="U59"/>
      <c r="V59"/>
      <c r="W59"/>
      <c r="X59"/>
      <c r="AA59" s="9"/>
      <c r="AB59" s="10"/>
    </row>
    <row r="60" spans="1:28" s="8" customFormat="1" ht="20.25" customHeight="1" thickBot="1">
      <c r="A60" s="10"/>
      <c r="B60" s="1"/>
      <c r="C60" s="2"/>
      <c r="D60" s="22"/>
      <c r="E60" s="122"/>
      <c r="F60" s="121"/>
      <c r="G60" s="121"/>
      <c r="H60" s="122"/>
      <c r="I60" s="122"/>
      <c r="J60" s="24"/>
      <c r="K60" s="7"/>
      <c r="L60" s="7"/>
      <c r="M60" s="88"/>
      <c r="N60" s="89"/>
      <c r="O60" s="90"/>
      <c r="P60" s="90"/>
      <c r="Q60" s="47"/>
      <c r="R60" s="47"/>
      <c r="S60" s="47"/>
      <c r="T60" s="47"/>
      <c r="U60"/>
      <c r="V60"/>
      <c r="W60"/>
      <c r="X60"/>
      <c r="AA60" s="9"/>
      <c r="AB60" s="10"/>
    </row>
    <row r="61" spans="1:28" s="8" customFormat="1" ht="37.5" customHeight="1" thickBot="1">
      <c r="A61" s="10"/>
      <c r="B61" s="1"/>
      <c r="C61" s="2"/>
      <c r="D61" s="12" t="s">
        <v>14</v>
      </c>
      <c r="E61" s="122"/>
      <c r="F61" s="191"/>
      <c r="G61" s="194"/>
      <c r="H61" s="154" t="s">
        <v>3</v>
      </c>
      <c r="I61" s="155"/>
      <c r="J61" s="26"/>
      <c r="K61" s="7"/>
      <c r="L61" s="7"/>
      <c r="M61" s="88"/>
      <c r="N61" s="89"/>
      <c r="O61" s="90"/>
      <c r="P61" s="90"/>
      <c r="Q61" s="47"/>
      <c r="R61" s="47"/>
      <c r="S61" s="47"/>
      <c r="T61" s="47"/>
      <c r="U61"/>
      <c r="V61"/>
      <c r="W61"/>
      <c r="X61"/>
      <c r="AA61" s="9"/>
      <c r="AB61" s="10"/>
    </row>
    <row r="62" spans="1:28" s="8" customFormat="1" ht="18.75" customHeight="1">
      <c r="A62" s="10"/>
      <c r="B62" s="1"/>
      <c r="C62" s="2"/>
      <c r="D62" s="86"/>
      <c r="E62" s="87"/>
      <c r="F62" s="148"/>
      <c r="G62" s="148"/>
      <c r="H62" s="149"/>
      <c r="I62" s="149"/>
      <c r="J62" s="20"/>
      <c r="K62" s="7"/>
      <c r="L62" s="7"/>
      <c r="M62" s="88"/>
      <c r="N62" s="89"/>
      <c r="O62" s="90"/>
      <c r="P62" s="90"/>
      <c r="Q62" s="47"/>
      <c r="R62" s="47"/>
      <c r="S62" s="47"/>
      <c r="T62" s="47"/>
      <c r="U62"/>
      <c r="V62"/>
      <c r="W62"/>
      <c r="X62"/>
      <c r="AA62" s="9"/>
      <c r="AB62" s="10"/>
    </row>
    <row r="63" spans="1:28" s="8" customFormat="1" ht="14.1" customHeight="1">
      <c r="A63" s="10"/>
      <c r="B63" s="161" t="s">
        <v>18</v>
      </c>
      <c r="C63" s="161"/>
      <c r="D63" s="161"/>
      <c r="E63" s="161"/>
      <c r="F63" s="161"/>
      <c r="G63" s="161"/>
      <c r="H63" s="161"/>
      <c r="I63" s="161"/>
      <c r="J63" s="26"/>
      <c r="K63" s="7"/>
      <c r="L63" s="7"/>
      <c r="M63" s="88"/>
      <c r="N63" s="89"/>
      <c r="O63" s="90"/>
      <c r="P63" s="90"/>
      <c r="Q63" s="47"/>
      <c r="R63" s="47"/>
      <c r="S63" s="47"/>
      <c r="T63" s="47"/>
      <c r="U63"/>
      <c r="V63"/>
      <c r="W63"/>
      <c r="X63"/>
      <c r="AA63" s="9"/>
      <c r="AB63" s="10"/>
    </row>
    <row r="64" spans="1:28" s="8" customFormat="1" ht="14.1" customHeight="1" thickBot="1">
      <c r="A64" s="10"/>
      <c r="B64" s="27"/>
      <c r="C64" s="27"/>
      <c r="D64" s="162" t="str">
        <f>(IF(P49&gt;33,"ATTENTION. Erreur de saisie : cocher une seule colonne par ligne ! Voir repères ◄ à droite de la grille.",""))</f>
        <v/>
      </c>
      <c r="E64" s="162"/>
      <c r="F64" s="162"/>
      <c r="G64" s="162"/>
      <c r="H64" s="162"/>
      <c r="I64" s="162"/>
      <c r="J64" s="25" t="s">
        <v>13</v>
      </c>
      <c r="K64" s="7"/>
      <c r="L64" s="7"/>
      <c r="M64" s="88"/>
      <c r="N64" s="89"/>
      <c r="O64" s="90"/>
      <c r="P64" s="90"/>
      <c r="Q64" s="47"/>
      <c r="R64" s="47"/>
      <c r="S64" s="47"/>
      <c r="T64" s="47"/>
      <c r="U64"/>
      <c r="V64"/>
      <c r="W64"/>
      <c r="X64"/>
      <c r="AA64" s="9"/>
      <c r="AB64" s="10"/>
    </row>
    <row r="65" spans="1:28" s="8" customFormat="1" ht="15" customHeight="1">
      <c r="A65" s="10"/>
      <c r="B65" s="163" t="s">
        <v>91</v>
      </c>
      <c r="C65" s="163"/>
      <c r="D65" s="164"/>
      <c r="E65" s="164"/>
      <c r="F65" s="164"/>
      <c r="G65" s="164"/>
      <c r="H65" s="164"/>
      <c r="I65" s="164"/>
      <c r="J65" s="28"/>
      <c r="K65" s="7"/>
      <c r="L65" s="7"/>
      <c r="M65" s="88"/>
      <c r="N65" s="89"/>
      <c r="O65" s="90"/>
      <c r="P65" s="90"/>
      <c r="Q65" s="47"/>
      <c r="R65" s="47"/>
      <c r="S65" s="47"/>
      <c r="T65" s="47"/>
      <c r="U65"/>
      <c r="V65"/>
      <c r="W65"/>
      <c r="X65"/>
      <c r="AA65" s="9"/>
      <c r="AB65" s="10"/>
    </row>
    <row r="66" spans="1:28" s="90" customFormat="1" ht="84.75" customHeight="1" thickBot="1">
      <c r="A66" s="10"/>
      <c r="B66" s="165"/>
      <c r="C66" s="165"/>
      <c r="D66" s="165"/>
      <c r="E66" s="165"/>
      <c r="F66" s="165"/>
      <c r="G66" s="165"/>
      <c r="H66" s="165"/>
      <c r="I66" s="165"/>
      <c r="J66" s="29"/>
      <c r="K66" s="7"/>
      <c r="L66" s="7"/>
      <c r="M66" s="88"/>
      <c r="N66" s="89"/>
      <c r="Q66" s="47"/>
      <c r="R66" s="47"/>
      <c r="S66" s="47"/>
      <c r="T66" s="47"/>
      <c r="U66"/>
      <c r="V66"/>
      <c r="W66"/>
      <c r="X66"/>
      <c r="Y66" s="8"/>
      <c r="Z66" s="8"/>
      <c r="AA66" s="9"/>
      <c r="AB66" s="10"/>
    </row>
    <row r="67" spans="1:28" s="90" customFormat="1" ht="7.5" customHeight="1" thickBot="1">
      <c r="A67" s="10"/>
      <c r="B67" s="29"/>
      <c r="C67" s="30"/>
      <c r="D67" s="30"/>
      <c r="E67" s="31"/>
      <c r="F67" s="31"/>
      <c r="G67" s="31"/>
      <c r="H67" s="31"/>
      <c r="I67" s="31"/>
      <c r="J67" s="32"/>
      <c r="K67" s="7"/>
      <c r="L67" s="7"/>
      <c r="M67" s="88"/>
      <c r="N67" s="89"/>
      <c r="Q67" s="47"/>
      <c r="R67" s="47"/>
      <c r="S67" s="47"/>
      <c r="T67" s="47"/>
      <c r="U67"/>
      <c r="V67"/>
      <c r="W67"/>
      <c r="X67"/>
      <c r="Y67" s="8"/>
      <c r="Z67" s="8"/>
      <c r="AA67" s="9"/>
      <c r="AB67" s="10"/>
    </row>
    <row r="68" spans="1:28" s="90" customFormat="1" ht="12.75" customHeight="1">
      <c r="A68" s="10"/>
      <c r="B68" s="166" t="s">
        <v>22</v>
      </c>
      <c r="C68" s="166"/>
      <c r="D68" s="84" t="s">
        <v>21</v>
      </c>
      <c r="E68" s="33"/>
      <c r="F68" s="167" t="s">
        <v>15</v>
      </c>
      <c r="G68" s="167"/>
      <c r="H68" s="167"/>
      <c r="I68" s="167"/>
      <c r="J68" s="34"/>
      <c r="K68" s="7"/>
      <c r="L68" s="7"/>
      <c r="M68" s="88"/>
      <c r="N68" s="89"/>
      <c r="Q68" s="47"/>
      <c r="R68" s="47"/>
      <c r="S68" s="47"/>
      <c r="T68" s="47"/>
      <c r="U68"/>
      <c r="V68"/>
      <c r="W68"/>
      <c r="X68"/>
      <c r="Y68" s="8"/>
      <c r="Z68" s="8"/>
      <c r="AA68" s="9"/>
      <c r="AB68" s="10"/>
    </row>
    <row r="69" spans="1:28" s="90" customFormat="1" ht="30.75" customHeight="1" thickBot="1">
      <c r="A69" s="10"/>
      <c r="B69" s="168"/>
      <c r="C69" s="168"/>
      <c r="D69" s="85"/>
      <c r="E69" s="4"/>
      <c r="F69" s="169"/>
      <c r="G69" s="169"/>
      <c r="H69" s="169"/>
      <c r="I69" s="169"/>
      <c r="J69" s="35"/>
      <c r="K69" s="7"/>
      <c r="L69" s="7"/>
      <c r="M69" s="88"/>
      <c r="N69" s="89"/>
      <c r="Q69" s="47"/>
      <c r="R69" s="47"/>
      <c r="S69" s="47"/>
      <c r="T69" s="47"/>
      <c r="U69"/>
      <c r="V69"/>
      <c r="W69"/>
      <c r="X69"/>
      <c r="Y69" s="8"/>
      <c r="Z69" s="8"/>
      <c r="AA69" s="9"/>
      <c r="AB69" s="10"/>
    </row>
    <row r="70" spans="1:28" s="90" customFormat="1" ht="30.75" customHeight="1">
      <c r="A70" s="10"/>
      <c r="B70" s="159"/>
      <c r="C70" s="159"/>
      <c r="D70" s="83"/>
      <c r="E70" s="4"/>
      <c r="F70" s="5"/>
      <c r="G70" s="5"/>
      <c r="H70" s="5"/>
      <c r="I70" s="5"/>
      <c r="J70" s="6"/>
      <c r="K70" s="7"/>
      <c r="L70" s="7"/>
      <c r="M70" s="88"/>
      <c r="N70" s="89"/>
      <c r="Q70" s="47"/>
      <c r="R70" s="47"/>
      <c r="S70" s="47"/>
      <c r="T70" s="47"/>
      <c r="U70"/>
      <c r="V70"/>
      <c r="W70"/>
      <c r="X70"/>
      <c r="Y70" s="8"/>
      <c r="Z70" s="8"/>
      <c r="AA70" s="9"/>
      <c r="AB70" s="10"/>
    </row>
    <row r="71" spans="1:28" s="90" customFormat="1" ht="30.75" customHeight="1">
      <c r="A71" s="10"/>
      <c r="B71" s="170"/>
      <c r="C71" s="170"/>
      <c r="D71" s="83"/>
      <c r="E71" s="4"/>
      <c r="F71" s="5"/>
      <c r="G71" s="5"/>
      <c r="H71" s="5"/>
      <c r="I71" s="5"/>
      <c r="J71" s="6"/>
      <c r="K71" s="7"/>
      <c r="L71" s="7"/>
      <c r="M71" s="88"/>
      <c r="N71" s="89"/>
      <c r="Q71" s="47"/>
      <c r="R71" s="47"/>
      <c r="S71" s="47"/>
      <c r="T71" s="47"/>
      <c r="U71"/>
      <c r="V71"/>
      <c r="W71"/>
      <c r="X71"/>
      <c r="Y71" s="8"/>
      <c r="Z71" s="8"/>
      <c r="AA71" s="9"/>
      <c r="AB71" s="10"/>
    </row>
    <row r="72" spans="1:28" s="90" customFormat="1" ht="30.75" customHeight="1">
      <c r="A72" s="10"/>
      <c r="B72" s="159"/>
      <c r="C72" s="159"/>
      <c r="D72" s="83"/>
      <c r="E72" s="4"/>
      <c r="F72" s="5"/>
      <c r="G72" s="5"/>
      <c r="H72" s="5"/>
      <c r="I72" s="5"/>
      <c r="J72" s="6"/>
      <c r="K72" s="7"/>
      <c r="L72" s="7"/>
      <c r="M72" s="88"/>
      <c r="N72" s="89"/>
      <c r="Q72" s="47"/>
      <c r="R72" s="47"/>
      <c r="S72" s="47"/>
      <c r="T72" s="47"/>
      <c r="U72"/>
      <c r="V72"/>
      <c r="W72"/>
      <c r="X72"/>
      <c r="Y72" s="8"/>
      <c r="Z72" s="8"/>
      <c r="AA72" s="9"/>
      <c r="AB72" s="10"/>
    </row>
    <row r="73" spans="1:28" s="90" customFormat="1" ht="30.75" customHeight="1">
      <c r="A73" s="10"/>
      <c r="B73" s="159"/>
      <c r="C73" s="159"/>
      <c r="D73" s="83"/>
      <c r="E73" s="4"/>
      <c r="F73" s="160">
        <v>41892</v>
      </c>
      <c r="G73" s="160"/>
      <c r="H73" s="160"/>
      <c r="I73" s="160"/>
      <c r="J73" s="37" t="s">
        <v>17</v>
      </c>
      <c r="K73" s="7"/>
      <c r="L73" s="7"/>
      <c r="M73" s="93"/>
      <c r="N73" s="94"/>
      <c r="Q73" s="47"/>
      <c r="R73" s="47"/>
      <c r="S73" s="47"/>
      <c r="T73" s="47"/>
      <c r="U73"/>
      <c r="V73"/>
      <c r="W73"/>
      <c r="X73"/>
      <c r="Y73" s="8"/>
      <c r="Z73" s="8"/>
      <c r="AA73" s="9"/>
      <c r="AB73" s="10"/>
    </row>
    <row r="75" spans="1:28" s="90" customFormat="1" ht="14.25">
      <c r="A75" s="10"/>
      <c r="B75" s="1"/>
      <c r="C75" s="36"/>
      <c r="D75" s="3"/>
      <c r="E75" s="4"/>
      <c r="F75" s="5"/>
      <c r="G75" s="5"/>
      <c r="H75" s="5"/>
      <c r="I75" s="5"/>
      <c r="J75" s="6"/>
      <c r="K75" s="7"/>
      <c r="L75" s="7"/>
      <c r="M75" s="88"/>
      <c r="N75" s="89"/>
      <c r="Q75" s="47"/>
      <c r="R75" s="47"/>
      <c r="S75" s="47"/>
      <c r="T75" s="47"/>
      <c r="U75"/>
      <c r="V75"/>
      <c r="W75"/>
      <c r="X75"/>
      <c r="Y75" s="8"/>
      <c r="Z75" s="8"/>
      <c r="AA75" s="9"/>
      <c r="AB75" s="10"/>
    </row>
  </sheetData>
  <mergeCells count="69">
    <mergeCell ref="B69:C69"/>
    <mergeCell ref="F69:I69"/>
    <mergeCell ref="B70:C70"/>
    <mergeCell ref="B71:C71"/>
    <mergeCell ref="B72:C72"/>
    <mergeCell ref="B73:C73"/>
    <mergeCell ref="F73:I73"/>
    <mergeCell ref="B63:I63"/>
    <mergeCell ref="D64:I64"/>
    <mergeCell ref="B65:C65"/>
    <mergeCell ref="D65:I65"/>
    <mergeCell ref="B66:I66"/>
    <mergeCell ref="B68:C68"/>
    <mergeCell ref="F68:I68"/>
    <mergeCell ref="F58:I58"/>
    <mergeCell ref="F59:G59"/>
    <mergeCell ref="H59:I59"/>
    <mergeCell ref="F61:G61"/>
    <mergeCell ref="H61:I61"/>
    <mergeCell ref="F62:G62"/>
    <mergeCell ref="H62:I62"/>
    <mergeCell ref="F49:I49"/>
    <mergeCell ref="F50:I50"/>
    <mergeCell ref="K50:K58"/>
    <mergeCell ref="F51:I51"/>
    <mergeCell ref="F52:I52"/>
    <mergeCell ref="F53:I53"/>
    <mergeCell ref="F54:I54"/>
    <mergeCell ref="F55:I55"/>
    <mergeCell ref="F56:I56"/>
    <mergeCell ref="F57:I57"/>
    <mergeCell ref="A37:A47"/>
    <mergeCell ref="B37:B41"/>
    <mergeCell ref="C37:C41"/>
    <mergeCell ref="L38:L41"/>
    <mergeCell ref="B42:B47"/>
    <mergeCell ref="C42:C47"/>
    <mergeCell ref="L43:L47"/>
    <mergeCell ref="A29:I29"/>
    <mergeCell ref="L31:L34"/>
    <mergeCell ref="A32:A34"/>
    <mergeCell ref="B32:B34"/>
    <mergeCell ref="C32:C34"/>
    <mergeCell ref="A36:I36"/>
    <mergeCell ref="B22:B24"/>
    <mergeCell ref="C22:C24"/>
    <mergeCell ref="L23:L24"/>
    <mergeCell ref="A25:A27"/>
    <mergeCell ref="B25:B27"/>
    <mergeCell ref="C25:C27"/>
    <mergeCell ref="L26:L27"/>
    <mergeCell ref="A11:A24"/>
    <mergeCell ref="B11:B13"/>
    <mergeCell ref="C11:C13"/>
    <mergeCell ref="L12:L13"/>
    <mergeCell ref="B14:B17"/>
    <mergeCell ref="C14:C17"/>
    <mergeCell ref="L15:L17"/>
    <mergeCell ref="B18:B21"/>
    <mergeCell ref="C18:C21"/>
    <mergeCell ref="L19:L21"/>
    <mergeCell ref="E2:L2"/>
    <mergeCell ref="E3:L3"/>
    <mergeCell ref="B4:C4"/>
    <mergeCell ref="A5:I5"/>
    <mergeCell ref="A6:A10"/>
    <mergeCell ref="B6:B10"/>
    <mergeCell ref="C6:C10"/>
    <mergeCell ref="L7:L10"/>
  </mergeCells>
  <printOptions horizontalCentered="1" verticalCentered="1"/>
  <pageMargins left="0.27569444444444446" right="0.19652777777777777" top="0.12986111111111112" bottom="0.15763888888888888" header="0.51180555555555551" footer="0.15763888888888888"/>
  <pageSetup paperSize="9" firstPageNumber="0" orientation="landscape" horizontalDpi="300" verticalDpi="300" r:id="rId1"/>
  <headerFooter>
    <oddFooter>&amp;RPage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Phase 1 Notation Equipe</vt:lpstr>
      <vt:lpstr>Phase2 et Phase3 Notation jury</vt:lpstr>
      <vt:lpstr>Cas d'une épreuve orale seule</vt:lpstr>
      <vt:lpstr>'Cas d''une épreuve orale seule'!Zone_d_impression</vt:lpstr>
      <vt:lpstr>'Phase 1 Notation Equipe'!Zone_d_impression</vt:lpstr>
      <vt:lpstr>'Phase2 et Phase3 Notation jury'!Zone_d_impression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cdtx</cp:lastModifiedBy>
  <dcterms:created xsi:type="dcterms:W3CDTF">2014-04-09T13:18:47Z</dcterms:created>
  <dcterms:modified xsi:type="dcterms:W3CDTF">2015-09-17T14:17:01Z</dcterms:modified>
</cp:coreProperties>
</file>