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8CC6579A-1A1A-4965-B038-C2A235499B0D}" xr6:coauthVersionLast="47" xr6:coauthVersionMax="47" xr10:uidLastSave="{00000000-0000-0000-0000-000000000000}"/>
  <bookViews>
    <workbookView xWindow="-108" yWindow="-108" windowWidth="23256" windowHeight="12456" firstSheet="1" activeTab="3" xr2:uid="{953AC22F-3B14-0E4B-A695-BE196AD263E4}"/>
  </bookViews>
  <sheets>
    <sheet name="EP1 - EXPLOITATION CAP TCRM" sheetId="3" r:id="rId1"/>
    <sheet name="EP2a - MAINTENANCE CAP TCRM Pon" sheetId="8" r:id="rId2"/>
    <sheet name="EP2b - MAINTENANCE CAP TCRM" sheetId="9" r:id="rId3"/>
    <sheet name="EP2c - MAINTENANCE CAP TCRM" sheetId="10" r:id="rId4"/>
  </sheets>
  <definedNames>
    <definedName name="_xlnm.Print_Area" localSheetId="0">'EP1 - EXPLOITATION CAP TCRM'!$B$1:$L$75</definedName>
    <definedName name="_xlnm.Print_Area" localSheetId="1">'EP2a - MAINTENANCE CAP TCRM Pon'!$B$1:$L$39</definedName>
    <definedName name="_xlnm.Print_Area" localSheetId="2">'EP2b - MAINTENANCE CAP TCRM'!$B$1:$L$37</definedName>
    <definedName name="_xlnm.Print_Area" localSheetId="3">'EP2c - MAINTENANCE CAP TCRM'!$B$1:$L$37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8" l="1"/>
  <c r="K22" i="8"/>
  <c r="F21" i="9"/>
  <c r="F20" i="9"/>
  <c r="R20" i="9"/>
  <c r="N20" i="9"/>
  <c r="K20" i="9"/>
  <c r="K20" i="10"/>
  <c r="F29" i="10"/>
  <c r="S18" i="10"/>
  <c r="R18" i="10"/>
  <c r="P18" i="10"/>
  <c r="N18" i="10"/>
  <c r="J18" i="10" s="1"/>
  <c r="Q18" i="10" s="1"/>
  <c r="M18" i="10"/>
  <c r="O18" i="10" s="1"/>
  <c r="S17" i="10"/>
  <c r="R17" i="10"/>
  <c r="P17" i="10"/>
  <c r="N17" i="10"/>
  <c r="J17" i="10" s="1"/>
  <c r="Q17" i="10" s="1"/>
  <c r="M17" i="10"/>
  <c r="O17" i="10" s="1"/>
  <c r="S16" i="10"/>
  <c r="R16" i="10"/>
  <c r="P16" i="10"/>
  <c r="N16" i="10"/>
  <c r="J16" i="10" s="1"/>
  <c r="Q16" i="10" s="1"/>
  <c r="M16" i="10"/>
  <c r="O16" i="10" s="1"/>
  <c r="S15" i="10"/>
  <c r="R15" i="10"/>
  <c r="P15" i="10"/>
  <c r="N15" i="10"/>
  <c r="J15" i="10" s="1"/>
  <c r="Q15" i="10" s="1"/>
  <c r="M15" i="10"/>
  <c r="O15" i="10" s="1"/>
  <c r="S14" i="10"/>
  <c r="R14" i="10"/>
  <c r="P14" i="10"/>
  <c r="N14" i="10"/>
  <c r="J14" i="10" s="1"/>
  <c r="Q14" i="10" s="1"/>
  <c r="M14" i="10"/>
  <c r="O14" i="10" s="1"/>
  <c r="S13" i="10"/>
  <c r="R13" i="10"/>
  <c r="P13" i="10"/>
  <c r="N13" i="10"/>
  <c r="J13" i="10" s="1"/>
  <c r="Q13" i="10" s="1"/>
  <c r="M13" i="10"/>
  <c r="O13" i="10" s="1"/>
  <c r="S12" i="10"/>
  <c r="R12" i="10"/>
  <c r="P12" i="10"/>
  <c r="N12" i="10"/>
  <c r="J12" i="10" s="1"/>
  <c r="Q12" i="10" s="1"/>
  <c r="M12" i="10"/>
  <c r="O12" i="10" s="1"/>
  <c r="S11" i="10"/>
  <c r="R11" i="10"/>
  <c r="P11" i="10"/>
  <c r="N11" i="10"/>
  <c r="M11" i="10"/>
  <c r="O11" i="10" s="1"/>
  <c r="F29" i="9"/>
  <c r="S18" i="9"/>
  <c r="R18" i="9"/>
  <c r="P18" i="9"/>
  <c r="N18" i="9"/>
  <c r="J18" i="9" s="1"/>
  <c r="Q18" i="9" s="1"/>
  <c r="M18" i="9"/>
  <c r="O18" i="9" s="1"/>
  <c r="S17" i="9"/>
  <c r="R17" i="9"/>
  <c r="P17" i="9"/>
  <c r="N17" i="9"/>
  <c r="J17" i="9" s="1"/>
  <c r="Q17" i="9" s="1"/>
  <c r="M17" i="9"/>
  <c r="O17" i="9" s="1"/>
  <c r="S16" i="9"/>
  <c r="R16" i="9"/>
  <c r="P16" i="9"/>
  <c r="N16" i="9"/>
  <c r="M16" i="9"/>
  <c r="O16" i="9" s="1"/>
  <c r="J16" i="9"/>
  <c r="Q16" i="9" s="1"/>
  <c r="S15" i="9"/>
  <c r="R15" i="9"/>
  <c r="P15" i="9"/>
  <c r="O15" i="9"/>
  <c r="N15" i="9"/>
  <c r="J15" i="9" s="1"/>
  <c r="Q15" i="9" s="1"/>
  <c r="M15" i="9"/>
  <c r="S14" i="9"/>
  <c r="R14" i="9"/>
  <c r="P14" i="9"/>
  <c r="N14" i="9"/>
  <c r="J14" i="9" s="1"/>
  <c r="Q14" i="9" s="1"/>
  <c r="M14" i="9"/>
  <c r="O14" i="9" s="1"/>
  <c r="S13" i="9"/>
  <c r="R13" i="9"/>
  <c r="P13" i="9"/>
  <c r="N13" i="9"/>
  <c r="J13" i="9" s="1"/>
  <c r="Q13" i="9" s="1"/>
  <c r="M13" i="9"/>
  <c r="O13" i="9" s="1"/>
  <c r="S12" i="9"/>
  <c r="R12" i="9"/>
  <c r="R10" i="9" s="1"/>
  <c r="P12" i="9"/>
  <c r="N12" i="9"/>
  <c r="M12" i="9"/>
  <c r="O12" i="9" s="1"/>
  <c r="J12" i="9"/>
  <c r="Q12" i="9" s="1"/>
  <c r="S11" i="9"/>
  <c r="R11" i="9"/>
  <c r="P11" i="9"/>
  <c r="O11" i="9"/>
  <c r="N11" i="9"/>
  <c r="J11" i="9" s="1"/>
  <c r="Q11" i="9" s="1"/>
  <c r="M11" i="9"/>
  <c r="F31" i="8"/>
  <c r="S20" i="8"/>
  <c r="R20" i="8"/>
  <c r="P20" i="8"/>
  <c r="N20" i="8"/>
  <c r="J20" i="8" s="1"/>
  <c r="Q20" i="8" s="1"/>
  <c r="M20" i="8"/>
  <c r="O20" i="8" s="1"/>
  <c r="S19" i="8"/>
  <c r="R19" i="8"/>
  <c r="P19" i="8"/>
  <c r="N19" i="8"/>
  <c r="J19" i="8" s="1"/>
  <c r="Q19" i="8" s="1"/>
  <c r="M19" i="8"/>
  <c r="O19" i="8" s="1"/>
  <c r="S18" i="8"/>
  <c r="R18" i="8"/>
  <c r="P18" i="8"/>
  <c r="N18" i="8"/>
  <c r="J18" i="8" s="1"/>
  <c r="Q18" i="8" s="1"/>
  <c r="M18" i="8"/>
  <c r="O18" i="8" s="1"/>
  <c r="S17" i="8"/>
  <c r="R17" i="8"/>
  <c r="P17" i="8"/>
  <c r="N17" i="8"/>
  <c r="J17" i="8" s="1"/>
  <c r="Q17" i="8" s="1"/>
  <c r="M17" i="8"/>
  <c r="O17" i="8" s="1"/>
  <c r="S16" i="8"/>
  <c r="R16" i="8"/>
  <c r="P16" i="8"/>
  <c r="P15" i="8" s="1"/>
  <c r="L15" i="8" s="1"/>
  <c r="N16" i="8"/>
  <c r="M16" i="8"/>
  <c r="O16" i="8" s="1"/>
  <c r="S14" i="8"/>
  <c r="R14" i="8"/>
  <c r="P14" i="8"/>
  <c r="N14" i="8"/>
  <c r="J14" i="8" s="1"/>
  <c r="Q14" i="8" s="1"/>
  <c r="M14" i="8"/>
  <c r="O14" i="8" s="1"/>
  <c r="S13" i="8"/>
  <c r="R13" i="8"/>
  <c r="P13" i="8"/>
  <c r="N13" i="8"/>
  <c r="J13" i="8" s="1"/>
  <c r="Q13" i="8" s="1"/>
  <c r="M13" i="8"/>
  <c r="O13" i="8" s="1"/>
  <c r="S12" i="8"/>
  <c r="R12" i="8"/>
  <c r="P12" i="8"/>
  <c r="N12" i="8"/>
  <c r="J12" i="8" s="1"/>
  <c r="Q12" i="8" s="1"/>
  <c r="M12" i="8"/>
  <c r="O12" i="8" s="1"/>
  <c r="S11" i="8"/>
  <c r="R11" i="8"/>
  <c r="P11" i="8"/>
  <c r="N11" i="8"/>
  <c r="M11" i="8"/>
  <c r="O11" i="8" s="1"/>
  <c r="N10" i="8" l="1"/>
  <c r="M10" i="8" s="1"/>
  <c r="R10" i="8"/>
  <c r="N10" i="10"/>
  <c r="N20" i="10" s="1"/>
  <c r="R10" i="10"/>
  <c r="R20" i="10" s="1"/>
  <c r="P10" i="10"/>
  <c r="P10" i="9"/>
  <c r="L10" i="9" s="1"/>
  <c r="N10" i="9"/>
  <c r="M10" i="9" s="1"/>
  <c r="P10" i="8"/>
  <c r="J11" i="8"/>
  <c r="Q11" i="8" s="1"/>
  <c r="R15" i="8"/>
  <c r="N15" i="8"/>
  <c r="J11" i="10"/>
  <c r="Q11" i="10" s="1"/>
  <c r="Q20" i="10" s="1"/>
  <c r="Q20" i="9"/>
  <c r="L10" i="8"/>
  <c r="J16" i="8"/>
  <c r="Q16" i="8" s="1"/>
  <c r="R37" i="3"/>
  <c r="M15" i="3"/>
  <c r="O15" i="3" s="1"/>
  <c r="N15" i="3"/>
  <c r="J15" i="3" s="1"/>
  <c r="Q15" i="3" s="1"/>
  <c r="P15" i="3"/>
  <c r="R15" i="3"/>
  <c r="S15" i="3"/>
  <c r="K58" i="3"/>
  <c r="M50" i="3"/>
  <c r="O50" i="3" s="1"/>
  <c r="N50" i="3"/>
  <c r="J50" i="3" s="1"/>
  <c r="Q50" i="3" s="1"/>
  <c r="P50" i="3"/>
  <c r="R50" i="3"/>
  <c r="S50" i="3"/>
  <c r="M51" i="3"/>
  <c r="O51" i="3" s="1"/>
  <c r="N51" i="3"/>
  <c r="J51" i="3" s="1"/>
  <c r="Q51" i="3" s="1"/>
  <c r="P51" i="3"/>
  <c r="R51" i="3"/>
  <c r="S51" i="3"/>
  <c r="M52" i="3"/>
  <c r="O52" i="3" s="1"/>
  <c r="N52" i="3"/>
  <c r="J52" i="3" s="1"/>
  <c r="Q52" i="3" s="1"/>
  <c r="P52" i="3"/>
  <c r="R52" i="3"/>
  <c r="S52" i="3"/>
  <c r="M53" i="3"/>
  <c r="O53" i="3" s="1"/>
  <c r="N53" i="3"/>
  <c r="J53" i="3" s="1"/>
  <c r="Q53" i="3" s="1"/>
  <c r="P53" i="3"/>
  <c r="R53" i="3"/>
  <c r="S53" i="3"/>
  <c r="M54" i="3"/>
  <c r="O54" i="3" s="1"/>
  <c r="N54" i="3"/>
  <c r="J54" i="3" s="1"/>
  <c r="Q54" i="3" s="1"/>
  <c r="P54" i="3"/>
  <c r="R54" i="3"/>
  <c r="S54" i="3"/>
  <c r="M40" i="3"/>
  <c r="O40" i="3" s="1"/>
  <c r="N40" i="3"/>
  <c r="J40" i="3" s="1"/>
  <c r="Q40" i="3" s="1"/>
  <c r="P40" i="3"/>
  <c r="R40" i="3"/>
  <c r="S40" i="3"/>
  <c r="M41" i="3"/>
  <c r="O41" i="3" s="1"/>
  <c r="N41" i="3"/>
  <c r="J41" i="3" s="1"/>
  <c r="Q41" i="3" s="1"/>
  <c r="P41" i="3"/>
  <c r="R41" i="3"/>
  <c r="S41" i="3"/>
  <c r="M42" i="3"/>
  <c r="O42" i="3" s="1"/>
  <c r="N42" i="3"/>
  <c r="J42" i="3" s="1"/>
  <c r="Q42" i="3" s="1"/>
  <c r="P42" i="3"/>
  <c r="R42" i="3"/>
  <c r="S42" i="3"/>
  <c r="S36" i="3"/>
  <c r="R36" i="3"/>
  <c r="P36" i="3"/>
  <c r="N36" i="3"/>
  <c r="J36" i="3" s="1"/>
  <c r="M36" i="3"/>
  <c r="O36" i="3" s="1"/>
  <c r="S35" i="3"/>
  <c r="R35" i="3"/>
  <c r="P35" i="3"/>
  <c r="N35" i="3"/>
  <c r="J35" i="3" s="1"/>
  <c r="M35" i="3"/>
  <c r="O35" i="3" s="1"/>
  <c r="S34" i="3"/>
  <c r="R34" i="3"/>
  <c r="P34" i="3"/>
  <c r="N34" i="3"/>
  <c r="M34" i="3"/>
  <c r="O34" i="3" s="1"/>
  <c r="S33" i="3"/>
  <c r="R33" i="3"/>
  <c r="P33" i="3"/>
  <c r="N33" i="3"/>
  <c r="J33" i="3" s="1"/>
  <c r="M33" i="3"/>
  <c r="O33" i="3" s="1"/>
  <c r="M28" i="3"/>
  <c r="O28" i="3" s="1"/>
  <c r="N28" i="3"/>
  <c r="J28" i="3" s="1"/>
  <c r="Q28" i="3" s="1"/>
  <c r="P28" i="3"/>
  <c r="R28" i="3"/>
  <c r="S28" i="3"/>
  <c r="M29" i="3"/>
  <c r="O29" i="3" s="1"/>
  <c r="N29" i="3"/>
  <c r="J29" i="3" s="1"/>
  <c r="Q29" i="3" s="1"/>
  <c r="P29" i="3"/>
  <c r="R29" i="3"/>
  <c r="S29" i="3"/>
  <c r="S31" i="3"/>
  <c r="R31" i="3"/>
  <c r="P31" i="3"/>
  <c r="N31" i="3"/>
  <c r="J31" i="3" s="1"/>
  <c r="Q31" i="3" s="1"/>
  <c r="M31" i="3"/>
  <c r="O31" i="3" s="1"/>
  <c r="S30" i="3"/>
  <c r="R30" i="3"/>
  <c r="P30" i="3"/>
  <c r="N30" i="3"/>
  <c r="J30" i="3" s="1"/>
  <c r="Q30" i="3" s="1"/>
  <c r="M30" i="3"/>
  <c r="O30" i="3" s="1"/>
  <c r="S27" i="3"/>
  <c r="R27" i="3"/>
  <c r="P27" i="3"/>
  <c r="N27" i="3"/>
  <c r="J27" i="3" s="1"/>
  <c r="Q27" i="3" s="1"/>
  <c r="M27" i="3"/>
  <c r="O27" i="3" s="1"/>
  <c r="S26" i="3"/>
  <c r="R26" i="3"/>
  <c r="P26" i="3"/>
  <c r="N26" i="3"/>
  <c r="J26" i="3" s="1"/>
  <c r="Q26" i="3" s="1"/>
  <c r="M26" i="3"/>
  <c r="O26" i="3" s="1"/>
  <c r="S25" i="3"/>
  <c r="R25" i="3"/>
  <c r="P25" i="3"/>
  <c r="N25" i="3"/>
  <c r="J25" i="3" s="1"/>
  <c r="Q25" i="3" s="1"/>
  <c r="M25" i="3"/>
  <c r="O25" i="3" s="1"/>
  <c r="S24" i="3"/>
  <c r="R24" i="3"/>
  <c r="P24" i="3"/>
  <c r="N24" i="3"/>
  <c r="J24" i="3" s="1"/>
  <c r="Q24" i="3" s="1"/>
  <c r="M24" i="3"/>
  <c r="O24" i="3" s="1"/>
  <c r="F67" i="3"/>
  <c r="S56" i="3"/>
  <c r="R56" i="3"/>
  <c r="P56" i="3"/>
  <c r="N56" i="3"/>
  <c r="M56" i="3"/>
  <c r="O56" i="3" s="1"/>
  <c r="S55" i="3"/>
  <c r="R55" i="3"/>
  <c r="P55" i="3"/>
  <c r="N55" i="3"/>
  <c r="J55" i="3" s="1"/>
  <c r="M55" i="3"/>
  <c r="O55" i="3" s="1"/>
  <c r="S49" i="3"/>
  <c r="R49" i="3"/>
  <c r="P49" i="3"/>
  <c r="N49" i="3"/>
  <c r="J49" i="3" s="1"/>
  <c r="M49" i="3"/>
  <c r="O49" i="3" s="1"/>
  <c r="S48" i="3"/>
  <c r="R48" i="3"/>
  <c r="P48" i="3"/>
  <c r="N48" i="3"/>
  <c r="J48" i="3" s="1"/>
  <c r="M48" i="3"/>
  <c r="O48" i="3" s="1"/>
  <c r="S47" i="3"/>
  <c r="R47" i="3"/>
  <c r="P47" i="3"/>
  <c r="N47" i="3"/>
  <c r="M47" i="3"/>
  <c r="O47" i="3" s="1"/>
  <c r="S46" i="3"/>
  <c r="S45" i="3"/>
  <c r="R45" i="3"/>
  <c r="P45" i="3"/>
  <c r="N45" i="3"/>
  <c r="J45" i="3" s="1"/>
  <c r="M45" i="3"/>
  <c r="O45" i="3" s="1"/>
  <c r="S44" i="3"/>
  <c r="R44" i="3"/>
  <c r="P44" i="3"/>
  <c r="N44" i="3"/>
  <c r="J44" i="3" s="1"/>
  <c r="M44" i="3"/>
  <c r="O44" i="3" s="1"/>
  <c r="S43" i="3"/>
  <c r="R43" i="3"/>
  <c r="P43" i="3"/>
  <c r="N43" i="3"/>
  <c r="J43" i="3" s="1"/>
  <c r="M43" i="3"/>
  <c r="O43" i="3" s="1"/>
  <c r="S39" i="3"/>
  <c r="R39" i="3"/>
  <c r="P39" i="3"/>
  <c r="N39" i="3"/>
  <c r="J39" i="3" s="1"/>
  <c r="M39" i="3"/>
  <c r="O39" i="3" s="1"/>
  <c r="S38" i="3"/>
  <c r="R38" i="3"/>
  <c r="P38" i="3"/>
  <c r="N38" i="3"/>
  <c r="J38" i="3" s="1"/>
  <c r="M38" i="3"/>
  <c r="O38" i="3" s="1"/>
  <c r="S22" i="3"/>
  <c r="R22" i="3"/>
  <c r="P22" i="3"/>
  <c r="N22" i="3"/>
  <c r="J22" i="3" s="1"/>
  <c r="M22" i="3"/>
  <c r="O22" i="3" s="1"/>
  <c r="S21" i="3"/>
  <c r="R21" i="3"/>
  <c r="P21" i="3"/>
  <c r="N21" i="3"/>
  <c r="J21" i="3" s="1"/>
  <c r="M21" i="3"/>
  <c r="O21" i="3" s="1"/>
  <c r="S20" i="3"/>
  <c r="R20" i="3"/>
  <c r="P20" i="3"/>
  <c r="N20" i="3"/>
  <c r="J20" i="3" s="1"/>
  <c r="M20" i="3"/>
  <c r="O20" i="3" s="1"/>
  <c r="S19" i="3"/>
  <c r="R19" i="3"/>
  <c r="P19" i="3"/>
  <c r="N19" i="3"/>
  <c r="J19" i="3" s="1"/>
  <c r="M19" i="3"/>
  <c r="O19" i="3" s="1"/>
  <c r="S18" i="3"/>
  <c r="R18" i="3"/>
  <c r="P18" i="3"/>
  <c r="N18" i="3"/>
  <c r="M18" i="3"/>
  <c r="O18" i="3" s="1"/>
  <c r="S16" i="3"/>
  <c r="R16" i="3"/>
  <c r="P16" i="3"/>
  <c r="N16" i="3"/>
  <c r="M16" i="3"/>
  <c r="O16" i="3" s="1"/>
  <c r="S14" i="3"/>
  <c r="R14" i="3"/>
  <c r="P14" i="3"/>
  <c r="N14" i="3"/>
  <c r="M14" i="3"/>
  <c r="O14" i="3" s="1"/>
  <c r="S13" i="3"/>
  <c r="R13" i="3"/>
  <c r="P13" i="3"/>
  <c r="N13" i="3"/>
  <c r="M13" i="3"/>
  <c r="O13" i="3" s="1"/>
  <c r="S12" i="3"/>
  <c r="R12" i="3"/>
  <c r="P12" i="3"/>
  <c r="N12" i="3"/>
  <c r="M12" i="3"/>
  <c r="O12" i="3" s="1"/>
  <c r="S11" i="3"/>
  <c r="R11" i="3"/>
  <c r="P11" i="3"/>
  <c r="N11" i="3"/>
  <c r="J11" i="3" s="1"/>
  <c r="Q11" i="3" s="1"/>
  <c r="M11" i="3"/>
  <c r="O11" i="3" s="1"/>
  <c r="L10" i="10" l="1"/>
  <c r="F20" i="10"/>
  <c r="R22" i="8"/>
  <c r="Q22" i="8"/>
  <c r="M15" i="8"/>
  <c r="N22" i="8"/>
  <c r="M10" i="10"/>
  <c r="R32" i="3"/>
  <c r="R23" i="3"/>
  <c r="J47" i="3"/>
  <c r="Q47" i="3" s="1"/>
  <c r="J34" i="3"/>
  <c r="Q34" i="3" s="1"/>
  <c r="J13" i="3"/>
  <c r="Q13" i="3" s="1"/>
  <c r="Q44" i="3"/>
  <c r="Q55" i="3"/>
  <c r="Q36" i="3"/>
  <c r="J56" i="3"/>
  <c r="Q56" i="3" s="1"/>
  <c r="Q22" i="3"/>
  <c r="Q21" i="3"/>
  <c r="Q20" i="3"/>
  <c r="R17" i="3"/>
  <c r="Q19" i="3"/>
  <c r="J18" i="3"/>
  <c r="Q18" i="3" s="1"/>
  <c r="J16" i="3"/>
  <c r="Q16" i="3" s="1"/>
  <c r="R10" i="3"/>
  <c r="J14" i="3"/>
  <c r="Q14" i="3" s="1"/>
  <c r="J12" i="3"/>
  <c r="Q12" i="3" s="1"/>
  <c r="R46" i="3"/>
  <c r="Q48" i="3"/>
  <c r="Q39" i="3"/>
  <c r="Q45" i="3"/>
  <c r="Q49" i="3"/>
  <c r="Q43" i="3"/>
  <c r="Q35" i="3"/>
  <c r="P32" i="3"/>
  <c r="L32" i="3" s="1"/>
  <c r="N32" i="3"/>
  <c r="Q33" i="3"/>
  <c r="P23" i="3"/>
  <c r="L23" i="3" s="1"/>
  <c r="N23" i="3"/>
  <c r="P17" i="3"/>
  <c r="L17" i="3" s="1"/>
  <c r="N17" i="3"/>
  <c r="P46" i="3"/>
  <c r="L46" i="3" s="1"/>
  <c r="P37" i="3"/>
  <c r="L37" i="3" s="1"/>
  <c r="P10" i="3"/>
  <c r="N10" i="3"/>
  <c r="M10" i="3" s="1"/>
  <c r="N37" i="3"/>
  <c r="N46" i="3"/>
  <c r="Q38" i="3"/>
  <c r="F21" i="10" l="1"/>
  <c r="F23" i="8"/>
  <c r="M23" i="3"/>
  <c r="M32" i="3"/>
  <c r="M17" i="3"/>
  <c r="R58" i="3"/>
  <c r="Q58" i="3"/>
  <c r="F58" i="3"/>
  <c r="L10" i="3"/>
  <c r="M37" i="3"/>
  <c r="M46" i="3"/>
  <c r="N58" i="3"/>
  <c r="F59" i="3" l="1"/>
</calcChain>
</file>

<file path=xl/sharedStrings.xml><?xml version="1.0" encoding="utf-8"?>
<sst xmlns="http://schemas.openxmlformats.org/spreadsheetml/2006/main" count="284" uniqueCount="124">
  <si>
    <t>Identifier et maîtriser les risques pour l’installation, son environnement, les personnes et appliquer les mesures de prévention</t>
  </si>
  <si>
    <t>Identifier et maîtriser les procédures et les réglementations en vigueur</t>
  </si>
  <si>
    <t>Préparer l’installation et son environnement</t>
  </si>
  <si>
    <t>Conduire l’installation de manière écoresponsable</t>
  </si>
  <si>
    <t>Gérer la relation client</t>
  </si>
  <si>
    <t>Intervenir et réguler une installation</t>
  </si>
  <si>
    <t>C2.1</t>
  </si>
  <si>
    <t>Réaliser la maintenance préventive d’une installation</t>
  </si>
  <si>
    <t>C2.2</t>
  </si>
  <si>
    <t>C2.3</t>
  </si>
  <si>
    <t>Réparer une installation</t>
  </si>
  <si>
    <t>C2.4</t>
  </si>
  <si>
    <t>Communiquer, rendre compte à l’écrit et/ou à l’oral</t>
  </si>
  <si>
    <t>Les propositions d’améliorations permettent de se prémunir de situations ou de phénomènes dangereux résiduels identifiés, d’améliorer les mesures de prévention préconisées.</t>
  </si>
  <si>
    <t xml:space="preserve">Les procédures liées aux obligations environnementales et aux usages liés au tri et à la valorisation des déchets sont connues et appliquées. </t>
  </si>
  <si>
    <t>La mise en œuvre des EPI et EIS (au besoin) est vérifiée </t>
  </si>
  <si>
    <t>Les déchets sont triés et évacués de manière sélective </t>
  </si>
  <si>
    <t>Le poste de travail est rangé et propre </t>
  </si>
  <si>
    <t>La prise de poste est signalée</t>
  </si>
  <si>
    <t>Les procédures de contrôle de l’installation sont connues</t>
  </si>
  <si>
    <t>L’installation et son environnement sont correctement inspectés</t>
  </si>
  <si>
    <t>Les informations recueillies sont exploitées</t>
  </si>
  <si>
    <t>Les aires d’embarquement et de débarquement sont prêtes à accueillir la clientèle</t>
  </si>
  <si>
    <t>L’essai à vide est concluant</t>
  </si>
  <si>
    <t>Le registre d’exploitation est consigné et permet une traçabilité des évènements</t>
  </si>
  <si>
    <t>La hiérarchie est informée, par tout moyen, de l’ouverture de l’installation.</t>
  </si>
  <si>
    <t>L’analyse fonctionnelle de l’installation est correctement menée</t>
  </si>
  <si>
    <t>Les différentes phases de fonctionnement de l’installation sont explicitées et les fonctions opératives sont identifiées, repérées et délimitées sur les documents et sur l’installation sans erreur</t>
  </si>
  <si>
    <t>Les plans, schémas, documents techniques, vues éclatées sont interprétés sans erreur</t>
  </si>
  <si>
    <t>L’installation est conduite de manière écoresponsable (l’installation est en marche, prête à accueillir les clients, le mode opératoire est respecté, les anomalies, les bruits suspects sont consignés et signalés à la hiérarchie, les aires d’embarquement et de débarquement sont entretenues).</t>
  </si>
  <si>
    <t>Les conséquences sur les usagers sont correctement évaluées ;</t>
  </si>
  <si>
    <t>La prise de contact et la prise de congé avec l’interlocuteur identifié est conforme aux usages de l’organisation.</t>
  </si>
  <si>
    <t>Les besoins potentiels des clients sont détectés</t>
  </si>
  <si>
    <t>Les besoins spécifiques des personnes en situation de handicap sont pris en compte </t>
  </si>
  <si>
    <t>Le comportement d’achat des clients est connu et les principes de segmentation du profil client sont appliqués</t>
  </si>
  <si>
    <t>La communication verbale et non verbale, la posture et la tenue sont adaptées à la situation et à l’interlocuteur (information simple, claire et précise est fournie à l’interlocuteur, une documentation adéquate et éventuellement transmise)</t>
  </si>
  <si>
    <t xml:space="preserve">Des actions efficaces sont menées pour accompagner l’attente, notamment en collaboration avec d’autres personnels, et en particulier avec le personnel de sécurité  </t>
  </si>
  <si>
    <t>Les informations recueillies sont transmises oralement et/ou par écrit aux services appropriés selon la situation et les procédures en vigueur dans l’organisation</t>
  </si>
  <si>
    <t>Logo EPLE</t>
  </si>
  <si>
    <t>Coef:</t>
  </si>
  <si>
    <t xml:space="preserve">Durée: </t>
  </si>
  <si>
    <t>Poids de la compétence</t>
  </si>
  <si>
    <t>Compétences évaluées</t>
  </si>
  <si>
    <t>Indicateurs d'évaluation</t>
  </si>
  <si>
    <t>N.E</t>
  </si>
  <si>
    <t>C1.4</t>
  </si>
  <si>
    <t>C1.5</t>
  </si>
  <si>
    <t>C1.6</t>
  </si>
  <si>
    <t>Taux pondéré de compétences et indicateurs évalués :</t>
  </si>
  <si>
    <r>
      <t>Note brute obtenue par calcul automatique (</t>
    </r>
    <r>
      <rPr>
        <sz val="10"/>
        <color indexed="10"/>
        <rFont val="Arial Narrow"/>
        <family val="2"/>
      </rPr>
      <t>attention</t>
    </r>
    <r>
      <rPr>
        <sz val="10"/>
        <rFont val="Arial Narrow"/>
        <family val="2"/>
      </rPr>
      <t xml:space="preserve"> si le taux de couverture des compétences est inférieur à 50%, la note n'est pas recevable) :</t>
    </r>
  </si>
  <si>
    <t>/</t>
  </si>
  <si>
    <t>Note sur 10 proposée au jury* :</t>
  </si>
  <si>
    <t>* La note proposée, arrondie au demi point, est décidée par les évaluateurs à partir de la note brute qui peut être modulée de + 0 à + 1 point en fonction de la réactivité du candidat ou de tout autre attitude professionnelle positive observée.</t>
  </si>
  <si>
    <r>
      <t>ATTENTION</t>
    </r>
    <r>
      <rPr>
        <i/>
        <sz val="10"/>
        <color indexed="12"/>
        <rFont val="Arial Narrow"/>
        <family val="2"/>
      </rPr>
      <t xml:space="preserve">, si le symbole </t>
    </r>
    <r>
      <rPr>
        <sz val="10"/>
        <color indexed="10"/>
        <rFont val="Arial Narrow"/>
        <family val="2"/>
      </rPr>
      <t>◄</t>
    </r>
    <r>
      <rPr>
        <i/>
        <sz val="10"/>
        <color indexed="12"/>
        <rFont val="Arial Narrow"/>
        <family val="2"/>
      </rPr>
      <t xml:space="preserve"> apparait dans cette colonne c'est qu'il y a plus d'une valeur donnée à l'indicateur, il faut alors choisir laquelle retenir, ou que l'indicateur est mentionné "non" évalué :</t>
    </r>
  </si>
  <si>
    <t>Appréciation globale:</t>
  </si>
  <si>
    <t>Noms des Correcteurs</t>
  </si>
  <si>
    <t>Signatures</t>
  </si>
  <si>
    <t>Date</t>
  </si>
  <si>
    <t>Bac Pro TCRM</t>
  </si>
  <si>
    <t>NUMÉRO DE CANDIDAT</t>
  </si>
  <si>
    <t>C1.1</t>
  </si>
  <si>
    <t>C1.2</t>
  </si>
  <si>
    <t>C1.3</t>
  </si>
  <si>
    <t>Les phénomènes dangereux et les situations dangereuses liés à l’installation, à son environnement, aux personnes, aux clients et à l’activité sont identifiés ;</t>
  </si>
  <si>
    <t>Les mesures de prévention choisies sont adaptées aux situations dangereuses identifiées ;</t>
  </si>
  <si>
    <t>Le DUER, le plan de prévention et le PPSPS sont compris et appliqués</t>
  </si>
  <si>
    <t>Les consommables sont utilisés sans gaspillage.</t>
  </si>
  <si>
    <t>Les documents, procédures et règlementations en lien avec le besoin d’exploitation et/ou de conduite et/ou de maintenance et/ou de montage-démontage-réglage sont identifiés</t>
  </si>
  <si>
    <t>Les procédures sont respectées en référence au : SGS ; STRMTG ; règlement d’exploitation, le règlement de police.</t>
  </si>
  <si>
    <t>Les procédures et services de l’organisation sont mis en œuvre pour satisfaire et fidéliser le client</t>
  </si>
  <si>
    <t>La réaction à (aux) alerte(s) n’a pas perturbé le transport des usagers et/ou la réaction à (aux) alerte(s) risque de perturber le transport des usagers, l’alerte est donnée à la hiérarchie</t>
  </si>
  <si>
    <t>Le pré-diagnostic est réaliste</t>
  </si>
  <si>
    <t>La reformulation de la consigne est en adéquation avec l’ordre donné</t>
  </si>
  <si>
    <t>La hiérarchie est alertée et le conducteur ou la conductrice est en attente d’ordre à exécuter</t>
  </si>
  <si>
    <t>La remédiation de l’aléa se fait avec les acteurs concernés et selon son niveau d’habilitation</t>
  </si>
  <si>
    <t>Les clients sont évacués conformément aux procédures</t>
  </si>
  <si>
    <t>L’installation est arrêtée dans les conditions requises</t>
  </si>
  <si>
    <t xml:space="preserve">Les procédures, règlementations et ordres sont correctement appliqués </t>
  </si>
  <si>
    <t>x</t>
  </si>
  <si>
    <t>…</t>
  </si>
  <si>
    <r>
      <t>Session : 20</t>
    </r>
    <r>
      <rPr>
        <sz val="14"/>
        <color rgb="FF000000"/>
        <rFont val="Arial Narrow"/>
        <family val="2"/>
      </rPr>
      <t>xx</t>
    </r>
  </si>
  <si>
    <t>ÉTABLISSEMENT</t>
  </si>
  <si>
    <r>
      <t xml:space="preserve">Nom : </t>
    </r>
    <r>
      <rPr>
        <sz val="14"/>
        <color rgb="FF000000"/>
        <rFont val="Arial Narrow"/>
        <family val="2"/>
      </rPr>
      <t>…..............................................................................</t>
    </r>
  </si>
  <si>
    <r>
      <t xml:space="preserve">Prénom : </t>
    </r>
    <r>
      <rPr>
        <sz val="14"/>
        <color theme="1"/>
        <rFont val="Arial Narrow"/>
        <family val="2"/>
      </rPr>
      <t>…..............................................................................</t>
    </r>
  </si>
  <si>
    <r>
      <t xml:space="preserve">Nom : </t>
    </r>
    <r>
      <rPr>
        <sz val="14"/>
        <color rgb="FF000000"/>
        <rFont val="Arial Narrow"/>
        <family val="2"/>
      </rPr>
      <t>…..............................................................................</t>
    </r>
    <r>
      <rPr>
        <b/>
        <sz val="14"/>
        <color indexed="8"/>
        <rFont val="Arial Narrow"/>
        <family val="2"/>
      </rPr>
      <t xml:space="preserve">
Adresse: </t>
    </r>
    <r>
      <rPr>
        <sz val="14"/>
        <color rgb="FF000000"/>
        <rFont val="Arial Narrow"/>
        <family val="2"/>
      </rPr>
      <t>…..............................................................................</t>
    </r>
    <r>
      <rPr>
        <b/>
        <sz val="14"/>
        <color indexed="8"/>
        <rFont val="Arial Narrow"/>
        <family val="2"/>
      </rPr>
      <t xml:space="preserve">
                </t>
    </r>
    <r>
      <rPr>
        <sz val="14"/>
        <color rgb="FF000000"/>
        <rFont val="Arial Narrow"/>
        <family val="2"/>
      </rPr>
      <t xml:space="preserve"> …..............................................................................</t>
    </r>
  </si>
  <si>
    <r>
      <t xml:space="preserve">ACADÉMIE DE : </t>
    </r>
    <r>
      <rPr>
        <sz val="16"/>
        <color theme="1"/>
        <rFont val="Arial Narrow"/>
        <family val="2"/>
      </rPr>
      <t>….....................................</t>
    </r>
  </si>
  <si>
    <t>EXPLOITATION D'UNE INSTALLATION</t>
  </si>
  <si>
    <t>Les informations pertinentes sont retenues</t>
  </si>
  <si>
    <t>L’information reçue est contrôlée, validée et consignée</t>
  </si>
  <si>
    <t>L’expression orale est structurée et le vocabulaire utilisé est précis. Elle permet une compréhension sans équivoque du compte rendu </t>
  </si>
  <si>
    <t>Les qualités d’expression et de synthèse permettent un compte rendu précis </t>
  </si>
  <si>
    <t>Les documents utilisés et proposés pour rendre compte sont corrects et conformes</t>
  </si>
  <si>
    <t>Les indications portées sur la demande d’intervention sont identifiées et assimilées</t>
  </si>
  <si>
    <t>Les contrôles et tests permettent de certifier que la réparation réalisée est conforme aux exigences de fonctionnement du composant, du système</t>
  </si>
  <si>
    <t>Les performances de l’installation sont vérifiées et conformes aux attendus</t>
  </si>
  <si>
    <t>Les informations sont correctement consignées. Les outils utilisés pour rendre compte sont pertinent.</t>
  </si>
  <si>
    <t>La préparation de l’intervention est correcte (pièces de rechange et consommables sortis du magasin ou commandés conformes, moyens rassemblés en bon état et adaptés, outillages et moyens de manutention mis en œuvre correctement)</t>
  </si>
  <si>
    <t>Le composant, programme, logiciel est remplacé, réparé ou réglé dans le respect des procédures</t>
  </si>
  <si>
    <t>L’identification de la fonction, les éléments d’assemblage, le composant à remplacer sont corrects</t>
  </si>
  <si>
    <t xml:space="preserve">La procédure est correctement interprétée OU les activités sont organisées chronologiquement (collecte des documents, contraintes d’accès repérées, dispositifs de sécurité localisés, outils, appareils, moyens inventoriés, identifiés, repérés, rassemblés et vérifiés) </t>
  </si>
  <si>
    <t>Les données systèmes et les signes d’anomalies sont interprétés et détectés (points de contrôle localisés sans erreur, appareils de mesure et de contrôle, calibres choisis, réglages effectués correctement, données mesurées correctes, chronologie des contrôles conforment à la demande d’intervention) </t>
  </si>
  <si>
    <t>Le système est dans les conditions normales de fonctionnement</t>
  </si>
  <si>
    <t>Les informations sont correctement consignées. Les outils utilisés pour rendre compte sont appropriés</t>
  </si>
  <si>
    <t>ÉPREUVE PONCTUELLE</t>
  </si>
  <si>
    <t>CAP TCRM</t>
  </si>
  <si>
    <t>6h</t>
  </si>
  <si>
    <t>L’analyse ou la gamme de démontage proposée permet un démontage sans détérioration </t>
  </si>
  <si>
    <t>Participer à des travaux de montage-démontage</t>
  </si>
  <si>
    <t>Les mesures de prévention sont adaptées et respectées tout au long et en tout lieu du chantier</t>
  </si>
  <si>
    <t>Les travaux de piquetage, maçonnerie, VRD sont préparés et correctement réalisés (pose de canalisations, protection, étanchéité) ;</t>
  </si>
  <si>
    <t>Les travaux sur le câble sont conformes aux prescriptions (fil roulé, câble tiré, tension du câble).</t>
  </si>
  <si>
    <t>Les travaux d’installation du chantier sont réalisés selon les prescriptions </t>
  </si>
  <si>
    <t>Les éléments préfabriqués de coffrage sont correctement réalisés et montés </t>
  </si>
  <si>
    <t>Les éléments de l’installation (pylônes, ouvrage VRD) sont correctement implantés et conformes aux descriptifs du cahier des charges </t>
  </si>
  <si>
    <t>Les travaux de maçonnerie et de protection des ouvrages sont correctement réalisés </t>
  </si>
  <si>
    <t>Les travaux de montage, démontage et d’assemblage de l’ouvrage et des véhicules sont correctement exécutés selon les recommandations constructeur </t>
  </si>
  <si>
    <t>EP1</t>
  </si>
  <si>
    <t>EP2.a</t>
  </si>
  <si>
    <t>MAINTENANCE D'UNE INSTALLATION
Maintenance Préventive</t>
  </si>
  <si>
    <t>MAINTENANCE D'UNE INSTALLATION
Réparer une installation</t>
  </si>
  <si>
    <t>EP2.c</t>
  </si>
  <si>
    <t>MAINTENANCE D'UNE INSTALLATION
Monter-démonter tout ou partie d'une installation</t>
  </si>
  <si>
    <t>EP2.b</t>
  </si>
  <si>
    <t>2h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</si>
</sst>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2"/>
      <color theme="1"/>
      <name val="Calibri"/>
      <family val="2"/>
      <scheme val="minor"/>
    </font>
    <font>
      <sz val="11"/>
      <color theme="1"/>
      <name val="Calibri"/>
      <family val="2"/>
      <scheme val="minor"/>
    </font>
    <font>
      <sz val="11"/>
      <color rgb="FF000000"/>
      <name val="Arial"/>
      <family val="2"/>
    </font>
    <font>
      <sz val="10"/>
      <color rgb="FF000000"/>
      <name val="Arial"/>
      <family val="2"/>
    </font>
    <font>
      <sz val="10"/>
      <color theme="1"/>
      <name val="Arial Narrow"/>
      <family val="2"/>
    </font>
    <font>
      <sz val="10"/>
      <color rgb="FFFF0000"/>
      <name val="Arial Narrow"/>
      <family val="2"/>
    </font>
    <font>
      <sz val="10"/>
      <color theme="4"/>
      <name val="Arial Narrow"/>
      <family val="2"/>
    </font>
    <font>
      <b/>
      <sz val="12"/>
      <color theme="1"/>
      <name val="Arial Narrow"/>
      <family val="2"/>
    </font>
    <font>
      <b/>
      <sz val="14"/>
      <color indexed="8"/>
      <name val="Arial Narrow"/>
      <family val="2"/>
    </font>
    <font>
      <b/>
      <sz val="14"/>
      <color theme="1"/>
      <name val="Arial Narrow"/>
      <family val="2"/>
    </font>
    <font>
      <b/>
      <sz val="16"/>
      <color theme="1"/>
      <name val="Arial Narrow"/>
      <family val="2"/>
    </font>
    <font>
      <b/>
      <sz val="10"/>
      <color theme="1"/>
      <name val="Arial Narrow"/>
      <family val="2"/>
    </font>
    <font>
      <sz val="11"/>
      <color theme="1"/>
      <name val="Arial Narrow"/>
      <family val="2"/>
    </font>
    <font>
      <b/>
      <sz val="9"/>
      <color theme="1"/>
      <name val="Arial Narrow"/>
      <family val="2"/>
    </font>
    <font>
      <b/>
      <sz val="10"/>
      <color rgb="FFFF0000"/>
      <name val="Arial Narrow"/>
      <family val="2"/>
    </font>
    <font>
      <b/>
      <sz val="6"/>
      <color theme="1"/>
      <name val="Arial Narrow"/>
      <family val="2"/>
    </font>
    <font>
      <b/>
      <sz val="10"/>
      <color indexed="12"/>
      <name val="Arial Narrow"/>
      <family val="2"/>
    </font>
    <font>
      <b/>
      <sz val="12"/>
      <name val="Arial Narrow"/>
      <family val="2"/>
    </font>
    <font>
      <b/>
      <i/>
      <sz val="12"/>
      <color theme="1"/>
      <name val="Arial Narrow"/>
      <family val="2"/>
    </font>
    <font>
      <sz val="10"/>
      <name val="Arial Narrow"/>
      <family val="2"/>
    </font>
    <font>
      <b/>
      <sz val="12"/>
      <color rgb="FFFF0000"/>
      <name val="Arial Narrow"/>
      <family val="2"/>
    </font>
    <font>
      <b/>
      <sz val="12"/>
      <color indexed="12"/>
      <name val="Arial Narrow"/>
      <family val="2"/>
    </font>
    <font>
      <b/>
      <sz val="12"/>
      <color theme="4"/>
      <name val="Arial Narrow"/>
      <family val="2"/>
    </font>
    <font>
      <sz val="12"/>
      <color theme="4"/>
      <name val="Arial Narrow"/>
      <family val="2"/>
    </font>
    <font>
      <sz val="12"/>
      <color rgb="FFFF0000"/>
      <name val="Arial Narrow"/>
      <family val="2"/>
    </font>
    <font>
      <sz val="12"/>
      <color theme="1"/>
      <name val="Arial Narrow"/>
      <family val="2"/>
    </font>
    <font>
      <sz val="12"/>
      <name val="Arial Narrow"/>
      <family val="2"/>
    </font>
    <font>
      <b/>
      <sz val="12"/>
      <color rgb="FF000000"/>
      <name val="Arial Narrow"/>
      <family val="2"/>
    </font>
    <font>
      <sz val="10"/>
      <color indexed="12"/>
      <name val="Arial Narrow"/>
      <family val="2"/>
    </font>
    <font>
      <b/>
      <sz val="10"/>
      <color theme="4"/>
      <name val="Arial Narrow"/>
      <family val="2"/>
    </font>
    <font>
      <b/>
      <i/>
      <sz val="10"/>
      <color indexed="10"/>
      <name val="Arial Narrow"/>
      <family val="2"/>
    </font>
    <font>
      <i/>
      <sz val="10"/>
      <color indexed="10"/>
      <name val="Arial Narrow"/>
      <family val="2"/>
    </font>
    <font>
      <i/>
      <sz val="10"/>
      <name val="Arial Narrow"/>
      <family val="2"/>
    </font>
    <font>
      <b/>
      <i/>
      <sz val="9"/>
      <color indexed="12"/>
      <name val="Arial Narrow"/>
      <family val="2"/>
    </font>
    <font>
      <b/>
      <i/>
      <sz val="10"/>
      <color indexed="12"/>
      <name val="Arial Narrow"/>
      <family val="2"/>
    </font>
    <font>
      <sz val="10"/>
      <color indexed="10"/>
      <name val="Arial Narrow"/>
      <family val="2"/>
    </font>
    <font>
      <b/>
      <sz val="10"/>
      <color indexed="10"/>
      <name val="Arial Narrow"/>
      <family val="2"/>
    </font>
    <font>
      <b/>
      <sz val="10"/>
      <name val="Arial Narrow"/>
      <family val="2"/>
    </font>
    <font>
      <i/>
      <sz val="10"/>
      <color indexed="12"/>
      <name val="Arial Narrow"/>
      <family val="2"/>
    </font>
    <font>
      <sz val="11"/>
      <color rgb="FFFF0000"/>
      <name val="Arial Narrow"/>
      <family val="2"/>
    </font>
    <font>
      <b/>
      <sz val="11"/>
      <color rgb="FFFF0000"/>
      <name val="Arial Narrow"/>
      <family val="2"/>
    </font>
    <font>
      <b/>
      <sz val="14"/>
      <color rgb="FF000000"/>
      <name val="Arial Narrow"/>
      <family val="2"/>
    </font>
    <font>
      <sz val="14"/>
      <color rgb="FF000000"/>
      <name val="Arial Narrow"/>
      <family val="2"/>
    </font>
    <font>
      <sz val="14"/>
      <color theme="1"/>
      <name val="Arial Narrow"/>
      <family val="2"/>
    </font>
    <font>
      <sz val="16"/>
      <color theme="1"/>
      <name val="Arial Narrow"/>
      <family val="2"/>
    </font>
    <font>
      <b/>
      <sz val="16"/>
      <color theme="4"/>
      <name val="Arial Narrow"/>
      <family val="2"/>
    </font>
    <font>
      <b/>
      <sz val="16"/>
      <color rgb="FFFF0000"/>
      <name val="Arial Narrow"/>
      <family val="2"/>
    </font>
  </fonts>
  <fills count="9">
    <fill>
      <patternFill patternType="none"/>
    </fill>
    <fill>
      <patternFill patternType="gray125"/>
    </fill>
    <fill>
      <patternFill patternType="solid">
        <fgColor theme="7" tint="0.79998168889431442"/>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1"/>
        <bgColor indexed="64"/>
      </patternFill>
    </fill>
    <fill>
      <patternFill patternType="solid">
        <fgColor theme="0" tint="-0.249977111117893"/>
        <bgColor indexed="64"/>
      </patternFill>
    </fill>
    <fill>
      <patternFill patternType="solid">
        <fgColor indexed="4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194">
    <xf numFmtId="0" fontId="0" fillId="0" borderId="0" xfId="0"/>
    <xf numFmtId="0" fontId="4" fillId="0" borderId="0" xfId="1" applyFont="1" applyAlignment="1">
      <alignment horizontal="center"/>
    </xf>
    <xf numFmtId="0" fontId="4" fillId="0" borderId="0" xfId="1" applyFont="1"/>
    <xf numFmtId="0" fontId="4" fillId="0" borderId="0" xfId="1" applyFont="1" applyAlignment="1">
      <alignment wrapText="1"/>
    </xf>
    <xf numFmtId="0" fontId="5" fillId="0" borderId="0" xfId="1" applyFont="1"/>
    <xf numFmtId="0" fontId="6" fillId="0" borderId="0" xfId="1" applyFont="1"/>
    <xf numFmtId="0" fontId="9" fillId="0" borderId="13" xfId="1" applyFont="1" applyBorder="1" applyAlignment="1">
      <alignment vertical="center"/>
    </xf>
    <xf numFmtId="0" fontId="11" fillId="0" borderId="0" xfId="1" applyFont="1" applyAlignment="1">
      <alignment horizontal="center" vertical="center" wrapText="1"/>
    </xf>
    <xf numFmtId="0" fontId="12" fillId="0" borderId="0" xfId="1" applyFont="1" applyAlignment="1">
      <alignment vertical="center"/>
    </xf>
    <xf numFmtId="0" fontId="12" fillId="0" borderId="0" xfId="1" applyFont="1" applyAlignment="1">
      <alignment vertical="center" wrapText="1"/>
    </xf>
    <xf numFmtId="0" fontId="4" fillId="0" borderId="0" xfId="1" applyFont="1" applyAlignment="1">
      <alignment horizontal="center" vertical="center"/>
    </xf>
    <xf numFmtId="0" fontId="13" fillId="2" borderId="20" xfId="1" applyFont="1" applyFill="1" applyBorder="1" applyAlignment="1">
      <alignment horizontal="center" vertical="center" textRotation="90"/>
    </xf>
    <xf numFmtId="0" fontId="14" fillId="2" borderId="21" xfId="1" applyFont="1" applyFill="1" applyBorder="1" applyAlignment="1">
      <alignment horizontal="center" vertical="center"/>
    </xf>
    <xf numFmtId="0" fontId="15" fillId="2" borderId="21" xfId="1" applyFont="1" applyFill="1" applyBorder="1" applyAlignment="1">
      <alignment horizontal="center" vertical="center" textRotation="90"/>
    </xf>
    <xf numFmtId="0" fontId="13" fillId="2" borderId="21" xfId="1" applyFont="1" applyFill="1" applyBorder="1" applyAlignment="1">
      <alignment horizontal="center" vertical="center" textRotation="90"/>
    </xf>
    <xf numFmtId="0" fontId="14" fillId="2" borderId="22" xfId="1" applyFont="1" applyFill="1" applyBorder="1" applyAlignment="1">
      <alignment horizontal="center" vertical="center"/>
    </xf>
    <xf numFmtId="0" fontId="6" fillId="0" borderId="0" xfId="1" applyFont="1" applyAlignment="1">
      <alignment horizontal="center"/>
    </xf>
    <xf numFmtId="0" fontId="18" fillId="0" borderId="6" xfId="1" applyFont="1" applyBorder="1" applyAlignment="1">
      <alignment horizontal="center" vertical="center" wrapText="1"/>
    </xf>
    <xf numFmtId="0" fontId="19" fillId="0" borderId="23" xfId="1" applyFont="1" applyBorder="1" applyAlignment="1">
      <alignment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9" fontId="16" fillId="0" borderId="0" xfId="1" applyNumberFormat="1" applyFont="1" applyAlignment="1">
      <alignment horizontal="left" vertical="center"/>
    </xf>
    <xf numFmtId="0" fontId="17" fillId="3" borderId="1" xfId="1" applyFont="1" applyFill="1" applyBorder="1" applyAlignment="1">
      <alignment horizontal="center" vertical="center"/>
    </xf>
    <xf numFmtId="0" fontId="17" fillId="3" borderId="19" xfId="1" applyFont="1" applyFill="1" applyBorder="1" applyAlignment="1">
      <alignment vertical="center"/>
    </xf>
    <xf numFmtId="0" fontId="17" fillId="3" borderId="26" xfId="1" applyFont="1" applyFill="1" applyBorder="1" applyAlignment="1">
      <alignment vertical="center"/>
    </xf>
    <xf numFmtId="0" fontId="17" fillId="3" borderId="2" xfId="1" applyFont="1" applyFill="1" applyBorder="1" applyAlignment="1">
      <alignment vertical="center"/>
    </xf>
    <xf numFmtId="0" fontId="20" fillId="0" borderId="0" xfId="1" applyFont="1" applyAlignment="1">
      <alignment horizontal="left" vertical="center"/>
    </xf>
    <xf numFmtId="9" fontId="21" fillId="4" borderId="0" xfId="1" applyNumberFormat="1" applyFont="1" applyFill="1" applyAlignment="1">
      <alignment horizontal="center" vertical="center"/>
    </xf>
    <xf numFmtId="9" fontId="20" fillId="0" borderId="0" xfId="1" applyNumberFormat="1" applyFont="1" applyAlignment="1">
      <alignment horizontal="center" vertical="center"/>
    </xf>
    <xf numFmtId="2" fontId="22" fillId="5" borderId="0" xfId="1" applyNumberFormat="1" applyFont="1" applyFill="1" applyAlignment="1">
      <alignment horizontal="center" vertical="center"/>
    </xf>
    <xf numFmtId="0" fontId="23" fillId="5" borderId="0" xfId="1" applyFont="1" applyFill="1" applyAlignment="1">
      <alignment horizontal="center" vertical="center"/>
    </xf>
    <xf numFmtId="10" fontId="23" fillId="5" borderId="0" xfId="1" applyNumberFormat="1" applyFont="1" applyFill="1" applyAlignment="1">
      <alignment horizontal="center" vertical="center"/>
    </xf>
    <xf numFmtId="0" fontId="24" fillId="0" borderId="0" xfId="1" applyFont="1"/>
    <xf numFmtId="0" fontId="25" fillId="0" borderId="0" xfId="1" applyFont="1"/>
    <xf numFmtId="0" fontId="26" fillId="7" borderId="23" xfId="1" applyFont="1" applyFill="1" applyBorder="1" applyAlignment="1" applyProtection="1">
      <alignment horizontal="center" vertical="center" wrapText="1"/>
      <protection locked="0"/>
    </xf>
    <xf numFmtId="0" fontId="26" fillId="0" borderId="21" xfId="1" applyFont="1" applyBorder="1" applyAlignment="1" applyProtection="1">
      <alignment horizontal="center" vertical="center" wrapText="1"/>
      <protection locked="0"/>
    </xf>
    <xf numFmtId="0" fontId="26" fillId="0" borderId="22" xfId="1" applyFont="1" applyBorder="1" applyAlignment="1" applyProtection="1">
      <alignment horizontal="center" vertical="center" wrapText="1"/>
      <protection locked="0"/>
    </xf>
    <xf numFmtId="0" fontId="14" fillId="0" borderId="0" xfId="1" applyFont="1" applyAlignment="1">
      <alignment horizontal="left" vertical="center"/>
    </xf>
    <xf numFmtId="9" fontId="28" fillId="0" borderId="0" xfId="1" applyNumberFormat="1" applyFont="1" applyAlignment="1">
      <alignment horizontal="center" vertical="center"/>
    </xf>
    <xf numFmtId="9" fontId="5" fillId="0" borderId="0" xfId="1" applyNumberFormat="1" applyFont="1" applyAlignment="1">
      <alignment horizontal="center"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10" fontId="6" fillId="0" borderId="0" xfId="1" applyNumberFormat="1" applyFont="1" applyAlignment="1">
      <alignment horizontal="center" vertical="center"/>
    </xf>
    <xf numFmtId="0" fontId="26" fillId="0" borderId="24" xfId="1" applyFont="1" applyBorder="1" applyAlignment="1" applyProtection="1">
      <alignment horizontal="center" vertical="center" wrapText="1"/>
      <protection locked="0"/>
    </xf>
    <xf numFmtId="0" fontId="26" fillId="0" borderId="25" xfId="1" applyFont="1" applyBorder="1" applyAlignment="1" applyProtection="1">
      <alignment horizontal="center" vertical="center" wrapText="1"/>
      <protection locked="0"/>
    </xf>
    <xf numFmtId="0" fontId="26" fillId="7" borderId="27" xfId="1" applyFont="1" applyFill="1" applyBorder="1" applyAlignment="1" applyProtection="1">
      <alignment horizontal="center" vertical="center" wrapText="1"/>
      <protection locked="0"/>
    </xf>
    <xf numFmtId="0" fontId="26" fillId="0" borderId="28" xfId="1" applyFont="1" applyBorder="1" applyAlignment="1" applyProtection="1">
      <alignment horizontal="center" vertical="center" wrapText="1"/>
      <protection locked="0"/>
    </xf>
    <xf numFmtId="0" fontId="26" fillId="0" borderId="29" xfId="1" applyFont="1" applyBorder="1" applyAlignment="1" applyProtection="1">
      <alignment horizontal="center" vertical="center" wrapText="1"/>
      <protection locked="0"/>
    </xf>
    <xf numFmtId="0" fontId="25" fillId="0" borderId="1" xfId="1" applyFont="1" applyBorder="1" applyAlignment="1">
      <alignment vertical="center" wrapText="1"/>
    </xf>
    <xf numFmtId="0" fontId="26" fillId="7" borderId="27" xfId="1" applyFont="1" applyFill="1" applyBorder="1" applyAlignment="1" applyProtection="1">
      <alignment horizontal="left" vertical="center"/>
      <protection locked="0"/>
    </xf>
    <xf numFmtId="0" fontId="26" fillId="0" borderId="28" xfId="1" applyFont="1" applyBorder="1" applyAlignment="1" applyProtection="1">
      <alignment horizontal="left" vertical="center"/>
      <protection locked="0"/>
    </xf>
    <xf numFmtId="0" fontId="26" fillId="0" borderId="29" xfId="1" applyFont="1" applyBorder="1" applyAlignment="1" applyProtection="1">
      <alignment horizontal="center" vertical="center"/>
      <protection locked="0"/>
    </xf>
    <xf numFmtId="0" fontId="25" fillId="0" borderId="9" xfId="1" applyFont="1" applyBorder="1" applyAlignment="1">
      <alignment vertical="center" wrapText="1"/>
    </xf>
    <xf numFmtId="0" fontId="26" fillId="7" borderId="23" xfId="1" applyFont="1" applyFill="1" applyBorder="1" applyAlignment="1" applyProtection="1">
      <alignment horizontal="left" vertical="center"/>
      <protection locked="0"/>
    </xf>
    <xf numFmtId="0" fontId="26" fillId="0" borderId="24" xfId="1" applyFont="1" applyBorder="1" applyAlignment="1" applyProtection="1">
      <alignment horizontal="left" vertical="center"/>
      <protection locked="0"/>
    </xf>
    <xf numFmtId="0" fontId="26" fillId="0" borderId="25" xfId="1" applyFont="1" applyBorder="1" applyAlignment="1" applyProtection="1">
      <alignment horizontal="center" vertical="center"/>
      <protection locked="0"/>
    </xf>
    <xf numFmtId="0" fontId="17" fillId="3" borderId="6" xfId="1" applyFont="1" applyFill="1" applyBorder="1" applyAlignment="1">
      <alignment horizontal="center" vertical="center"/>
    </xf>
    <xf numFmtId="0" fontId="17" fillId="3" borderId="8" xfId="1" applyFont="1" applyFill="1" applyBorder="1" applyAlignment="1">
      <alignment vertical="center"/>
    </xf>
    <xf numFmtId="0" fontId="17" fillId="3" borderId="5" xfId="1" applyFont="1" applyFill="1" applyBorder="1" applyAlignment="1">
      <alignment vertical="center"/>
    </xf>
    <xf numFmtId="0" fontId="17" fillId="3" borderId="7" xfId="1" applyFont="1" applyFill="1" applyBorder="1" applyAlignment="1">
      <alignment vertical="center"/>
    </xf>
    <xf numFmtId="0" fontId="26" fillId="7" borderId="30" xfId="1" applyFont="1" applyFill="1" applyBorder="1" applyAlignment="1" applyProtection="1">
      <alignment horizontal="left" vertical="center"/>
      <protection locked="0"/>
    </xf>
    <xf numFmtId="0" fontId="26" fillId="7" borderId="31" xfId="1" applyFont="1" applyFill="1" applyBorder="1" applyAlignment="1" applyProtection="1">
      <alignment horizontal="left" vertical="center"/>
      <protection locked="0"/>
    </xf>
    <xf numFmtId="0" fontId="25" fillId="0" borderId="3" xfId="1" applyFont="1" applyBorder="1" applyAlignment="1">
      <alignment vertical="center" wrapText="1"/>
    </xf>
    <xf numFmtId="0" fontId="26" fillId="7" borderId="32" xfId="1" applyFont="1" applyFill="1" applyBorder="1" applyAlignment="1" applyProtection="1">
      <alignment horizontal="center" vertical="center" wrapText="1"/>
      <protection locked="0"/>
    </xf>
    <xf numFmtId="0" fontId="26" fillId="0" borderId="33" xfId="1" applyFont="1" applyBorder="1" applyAlignment="1" applyProtection="1">
      <alignment horizontal="center" vertical="center" wrapText="1"/>
      <protection locked="0"/>
    </xf>
    <xf numFmtId="0" fontId="26" fillId="0" borderId="34" xfId="1" applyFont="1" applyBorder="1" applyAlignment="1" applyProtection="1">
      <alignment horizontal="center" vertical="center" wrapText="1"/>
      <protection locked="0"/>
    </xf>
    <xf numFmtId="0" fontId="25" fillId="0" borderId="6" xfId="1" applyFont="1" applyBorder="1" applyAlignment="1">
      <alignment vertical="center" wrapText="1"/>
    </xf>
    <xf numFmtId="0" fontId="26" fillId="0" borderId="31" xfId="1" applyFont="1" applyBorder="1" applyAlignment="1" applyProtection="1">
      <alignment horizontal="left" vertical="center"/>
      <protection locked="0"/>
    </xf>
    <xf numFmtId="0" fontId="26" fillId="0" borderId="30" xfId="1" applyFont="1" applyBorder="1" applyAlignment="1" applyProtection="1">
      <alignment horizontal="left" vertical="center"/>
      <protection locked="0"/>
    </xf>
    <xf numFmtId="0" fontId="26" fillId="0" borderId="30" xfId="1" applyFont="1" applyBorder="1" applyAlignment="1" applyProtection="1">
      <alignment horizontal="center" vertical="center" wrapText="1"/>
      <protection locked="0"/>
    </xf>
    <xf numFmtId="0" fontId="30" fillId="0" borderId="0" xfId="1" applyFont="1" applyAlignment="1">
      <alignment horizontal="center" vertical="center" wrapText="1" shrinkToFit="1"/>
    </xf>
    <xf numFmtId="0" fontId="31" fillId="0" borderId="0" xfId="1" applyFont="1" applyAlignment="1">
      <alignment vertical="center" wrapText="1" shrinkToFit="1"/>
    </xf>
    <xf numFmtId="0" fontId="14" fillId="0" borderId="0" xfId="1" applyFont="1" applyAlignment="1">
      <alignment horizontal="center" vertical="center"/>
    </xf>
    <xf numFmtId="0" fontId="19" fillId="0" borderId="0" xfId="1" applyFont="1" applyAlignment="1">
      <alignment horizontal="center" vertical="center"/>
    </xf>
    <xf numFmtId="0" fontId="19" fillId="0" borderId="0" xfId="1" applyFont="1" applyAlignment="1">
      <alignment vertical="center" wrapText="1"/>
    </xf>
    <xf numFmtId="0" fontId="32" fillId="0" borderId="0" xfId="1" applyFont="1" applyAlignment="1">
      <alignment horizontal="right" vertical="center" wrapText="1"/>
    </xf>
    <xf numFmtId="0" fontId="34" fillId="0" borderId="0" xfId="1" applyFont="1" applyAlignment="1">
      <alignment vertical="center"/>
    </xf>
    <xf numFmtId="9" fontId="14" fillId="4" borderId="0" xfId="1" applyNumberFormat="1" applyFont="1" applyFill="1" applyAlignment="1">
      <alignment horizontal="center" vertical="center"/>
    </xf>
    <xf numFmtId="0" fontId="19" fillId="0" borderId="0" xfId="1" applyFont="1" applyAlignment="1">
      <alignment horizontal="right" vertical="center" wrapText="1"/>
    </xf>
    <xf numFmtId="164" fontId="5" fillId="0" borderId="18" xfId="1" applyNumberFormat="1" applyFont="1" applyBorder="1" applyAlignment="1">
      <alignment vertical="center"/>
    </xf>
    <xf numFmtId="164" fontId="4" fillId="0" borderId="18" xfId="1" applyNumberFormat="1" applyFont="1" applyBorder="1" applyAlignment="1">
      <alignment horizontal="center" vertical="center"/>
    </xf>
    <xf numFmtId="0" fontId="19" fillId="0" borderId="18" xfId="1" applyFont="1" applyBorder="1" applyAlignment="1">
      <alignment vertical="center"/>
    </xf>
    <xf numFmtId="0" fontId="36" fillId="0" borderId="0" xfId="1" applyFont="1" applyAlignment="1">
      <alignment horizontal="center" vertical="center"/>
    </xf>
    <xf numFmtId="164" fontId="37" fillId="0" borderId="19" xfId="1" applyNumberFormat="1" applyFont="1" applyBorder="1" applyAlignment="1" applyProtection="1">
      <alignment vertical="center"/>
      <protection locked="0"/>
    </xf>
    <xf numFmtId="164" fontId="11" fillId="0" borderId="26" xfId="1" applyNumberFormat="1" applyFont="1" applyBorder="1" applyAlignment="1" applyProtection="1">
      <alignment horizontal="center" vertical="center"/>
      <protection locked="0"/>
    </xf>
    <xf numFmtId="0" fontId="37" fillId="0" borderId="26" xfId="1" applyFont="1" applyBorder="1" applyAlignment="1">
      <alignment vertical="center"/>
    </xf>
    <xf numFmtId="0" fontId="37" fillId="0" borderId="2" xfId="1" applyFont="1" applyBorder="1" applyAlignment="1">
      <alignment vertical="center"/>
    </xf>
    <xf numFmtId="9" fontId="35" fillId="0" borderId="0" xfId="1" applyNumberFormat="1" applyFont="1" applyAlignment="1">
      <alignment horizontal="center" vertical="center"/>
    </xf>
    <xf numFmtId="164" fontId="14" fillId="0" borderId="0" xfId="1" applyNumberFormat="1" applyFont="1" applyAlignment="1" applyProtection="1">
      <alignment vertical="center"/>
      <protection locked="0"/>
    </xf>
    <xf numFmtId="0" fontId="14" fillId="0" borderId="0" xfId="1" applyFont="1" applyAlignment="1">
      <alignment vertical="center"/>
    </xf>
    <xf numFmtId="0" fontId="32" fillId="0" borderId="0" xfId="1" applyFont="1" applyAlignment="1">
      <alignment vertical="center" wrapText="1"/>
    </xf>
    <xf numFmtId="0" fontId="38" fillId="0" borderId="0" xfId="1" applyFont="1" applyAlignment="1">
      <alignment vertical="center" wrapText="1"/>
    </xf>
    <xf numFmtId="0" fontId="36" fillId="0" borderId="0" xfId="1" applyFont="1" applyAlignment="1">
      <alignment vertical="center"/>
    </xf>
    <xf numFmtId="0" fontId="35" fillId="0" borderId="0" xfId="1" applyFont="1" applyAlignment="1">
      <alignment horizontal="center" vertical="center"/>
    </xf>
    <xf numFmtId="0" fontId="39" fillId="0" borderId="0" xfId="1" applyFont="1" applyAlignment="1">
      <alignment horizontal="left" vertical="top" indent="3"/>
    </xf>
    <xf numFmtId="0" fontId="19" fillId="0" borderId="0" xfId="1" applyFont="1" applyAlignment="1" applyProtection="1">
      <alignment horizontal="center" vertical="top" wrapText="1"/>
      <protection locked="0"/>
    </xf>
    <xf numFmtId="0" fontId="19" fillId="0" borderId="0" xfId="1" applyFont="1" applyAlignment="1" applyProtection="1">
      <alignment vertical="top" wrapText="1"/>
      <protection locked="0"/>
    </xf>
    <xf numFmtId="0" fontId="35" fillId="0" borderId="0" xfId="1" applyFont="1" applyAlignment="1">
      <alignment vertical="top" wrapText="1"/>
    </xf>
    <xf numFmtId="0" fontId="5" fillId="0" borderId="19" xfId="1" applyFont="1" applyBorder="1"/>
    <xf numFmtId="0" fontId="37" fillId="0" borderId="2" xfId="1" applyFont="1" applyBorder="1" applyAlignment="1">
      <alignment horizontal="center" vertical="center" wrapText="1"/>
    </xf>
    <xf numFmtId="0" fontId="37" fillId="0" borderId="0" xfId="1" applyFont="1" applyAlignment="1">
      <alignment horizontal="center" vertical="center"/>
    </xf>
    <xf numFmtId="0" fontId="19" fillId="0" borderId="0" xfId="1" applyFont="1" applyAlignment="1">
      <alignment vertical="center"/>
    </xf>
    <xf numFmtId="0" fontId="40" fillId="0" borderId="0" xfId="1" applyFont="1" applyAlignment="1">
      <alignment vertical="center"/>
    </xf>
    <xf numFmtId="0" fontId="19" fillId="0" borderId="35" xfId="1" applyFont="1" applyBorder="1" applyAlignment="1" applyProtection="1">
      <alignment horizontal="center" vertical="center" wrapText="1"/>
      <protection locked="0"/>
    </xf>
    <xf numFmtId="0" fontId="19" fillId="0" borderId="32" xfId="1" applyFont="1" applyBorder="1"/>
    <xf numFmtId="0" fontId="19" fillId="0" borderId="14" xfId="1" applyFont="1" applyBorder="1" applyAlignment="1">
      <alignment wrapText="1"/>
    </xf>
    <xf numFmtId="0" fontId="19" fillId="0" borderId="0" xfId="1" applyFont="1" applyAlignment="1" applyProtection="1">
      <alignment horizontal="center" vertical="center"/>
      <protection locked="0"/>
    </xf>
    <xf numFmtId="0" fontId="35" fillId="0" borderId="0" xfId="1" applyFont="1" applyAlignment="1">
      <alignment vertical="center"/>
    </xf>
    <xf numFmtId="0" fontId="39" fillId="0" borderId="0" xfId="1" applyFont="1" applyAlignment="1">
      <alignment horizontal="left" vertical="center" indent="3"/>
    </xf>
    <xf numFmtId="0" fontId="19" fillId="0" borderId="36" xfId="1" applyFont="1" applyBorder="1" applyAlignment="1" applyProtection="1">
      <alignment horizontal="center" vertical="center" wrapText="1"/>
      <protection locked="0"/>
    </xf>
    <xf numFmtId="0" fontId="19" fillId="0" borderId="37" xfId="1" applyFont="1" applyBorder="1"/>
    <xf numFmtId="0" fontId="19" fillId="0" borderId="38" xfId="1" applyFont="1" applyBorder="1" applyAlignment="1">
      <alignment wrapText="1"/>
    </xf>
    <xf numFmtId="0" fontId="19" fillId="0" borderId="39" xfId="1" applyFont="1" applyBorder="1" applyAlignment="1" applyProtection="1">
      <alignment horizontal="center" vertical="center" wrapText="1"/>
      <protection locked="0"/>
    </xf>
    <xf numFmtId="0" fontId="19" fillId="0" borderId="40" xfId="1" applyFont="1" applyBorder="1"/>
    <xf numFmtId="0" fontId="19" fillId="0" borderId="41" xfId="1" applyFont="1" applyBorder="1" applyAlignment="1">
      <alignment wrapText="1"/>
    </xf>
    <xf numFmtId="0" fontId="19" fillId="0" borderId="0" xfId="1" applyFont="1" applyAlignment="1" applyProtection="1">
      <alignment horizontal="center" vertical="center" wrapText="1"/>
      <protection locked="0"/>
    </xf>
    <xf numFmtId="0" fontId="19" fillId="0" borderId="0" xfId="1" applyFont="1"/>
    <xf numFmtId="0" fontId="19" fillId="0" borderId="0" xfId="1" applyFont="1" applyAlignment="1">
      <alignment wrapText="1"/>
    </xf>
    <xf numFmtId="14" fontId="19" fillId="0" borderId="0" xfId="1" applyNumberFormat="1" applyFont="1" applyAlignment="1">
      <alignment horizontal="center" vertical="center"/>
    </xf>
    <xf numFmtId="0" fontId="3" fillId="0" borderId="0" xfId="0" applyFont="1" applyAlignment="1">
      <alignment vertical="center"/>
    </xf>
    <xf numFmtId="0" fontId="26" fillId="7" borderId="42" xfId="1" applyFont="1" applyFill="1" applyBorder="1" applyAlignment="1" applyProtection="1">
      <alignment horizontal="left" vertical="center"/>
      <protection locked="0"/>
    </xf>
    <xf numFmtId="0" fontId="26" fillId="0" borderId="42" xfId="1" applyFont="1" applyBorder="1" applyAlignment="1" applyProtection="1">
      <alignment horizontal="left" vertical="center"/>
      <protection locked="0"/>
    </xf>
    <xf numFmtId="0" fontId="26" fillId="0" borderId="21" xfId="1" applyFont="1" applyBorder="1" applyAlignment="1" applyProtection="1">
      <alignment horizontal="left" vertical="center"/>
      <protection locked="0"/>
    </xf>
    <xf numFmtId="0" fontId="26" fillId="0" borderId="22" xfId="1" applyFont="1" applyBorder="1" applyAlignment="1" applyProtection="1">
      <alignment horizontal="center" vertical="center"/>
      <protection locked="0"/>
    </xf>
    <xf numFmtId="0" fontId="5" fillId="0" borderId="0" xfId="1" applyFont="1" applyAlignment="1">
      <alignment horizontal="center"/>
    </xf>
    <xf numFmtId="9" fontId="22" fillId="0" borderId="0" xfId="1" applyNumberFormat="1" applyFont="1" applyAlignment="1">
      <alignment horizontal="center" vertical="center"/>
    </xf>
    <xf numFmtId="0" fontId="23" fillId="0" borderId="0" xfId="1" applyFont="1"/>
    <xf numFmtId="9" fontId="29" fillId="0" borderId="0" xfId="1" applyNumberFormat="1" applyFont="1" applyAlignment="1">
      <alignment horizontal="center" vertical="center"/>
    </xf>
    <xf numFmtId="9" fontId="6" fillId="0" borderId="0" xfId="1" applyNumberFormat="1" applyFont="1" applyAlignment="1">
      <alignment horizontal="center" vertical="center"/>
    </xf>
    <xf numFmtId="0" fontId="17" fillId="4" borderId="19" xfId="1" applyFont="1" applyFill="1" applyBorder="1" applyAlignment="1">
      <alignment vertical="center"/>
    </xf>
    <xf numFmtId="0" fontId="17" fillId="4" borderId="26" xfId="1" applyFont="1" applyFill="1" applyBorder="1" applyAlignment="1">
      <alignment vertical="center"/>
    </xf>
    <xf numFmtId="0" fontId="17" fillId="4" borderId="2" xfId="1" applyFont="1" applyFill="1" applyBorder="1" applyAlignment="1">
      <alignment vertical="center"/>
    </xf>
    <xf numFmtId="0" fontId="26" fillId="7" borderId="43" xfId="1" applyFont="1" applyFill="1" applyBorder="1" applyAlignment="1" applyProtection="1">
      <alignment horizontal="left" vertical="center"/>
      <protection locked="0"/>
    </xf>
    <xf numFmtId="0" fontId="26" fillId="0" borderId="44" xfId="1" applyFont="1" applyBorder="1" applyAlignment="1" applyProtection="1">
      <alignment horizontal="left" vertical="center"/>
      <protection locked="0"/>
    </xf>
    <xf numFmtId="0" fontId="26" fillId="0" borderId="45" xfId="1" applyFont="1" applyBorder="1" applyAlignment="1" applyProtection="1">
      <alignment horizontal="center" vertical="center"/>
      <protection locked="0"/>
    </xf>
    <xf numFmtId="0" fontId="8" fillId="0" borderId="10" xfId="1" applyFont="1" applyBorder="1" applyAlignment="1">
      <alignment vertical="center"/>
    </xf>
    <xf numFmtId="0" fontId="8" fillId="0" borderId="1" xfId="1" applyFont="1" applyBorder="1" applyAlignment="1">
      <alignment horizontal="center" vertical="center"/>
    </xf>
    <xf numFmtId="0" fontId="8" fillId="0" borderId="1" xfId="1" applyFont="1" applyBorder="1" applyAlignment="1">
      <alignment horizontal="center" vertical="center" wrapText="1"/>
    </xf>
    <xf numFmtId="0" fontId="45" fillId="2" borderId="1" xfId="1" applyFont="1" applyFill="1" applyBorder="1" applyAlignment="1">
      <alignment horizontal="center" vertical="center"/>
    </xf>
    <xf numFmtId="0" fontId="46" fillId="2" borderId="19" xfId="1" applyFont="1" applyFill="1" applyBorder="1" applyAlignment="1">
      <alignment horizontal="center" vertical="center"/>
    </xf>
    <xf numFmtId="0" fontId="2" fillId="0" borderId="0" xfId="0" applyFont="1" applyAlignment="1">
      <alignment vertical="center"/>
    </xf>
    <xf numFmtId="0" fontId="46" fillId="2" borderId="19" xfId="1" applyFont="1" applyFill="1" applyBorder="1" applyAlignment="1">
      <alignment horizontal="center" vertical="center" wrapText="1"/>
    </xf>
    <xf numFmtId="0" fontId="26" fillId="7" borderId="43" xfId="1" applyFont="1" applyFill="1" applyBorder="1" applyAlignment="1" applyProtection="1">
      <alignment horizontal="center" vertical="center" wrapText="1"/>
      <protection locked="0"/>
    </xf>
    <xf numFmtId="0" fontId="26" fillId="0" borderId="44" xfId="1" applyFont="1" applyBorder="1" applyAlignment="1" applyProtection="1">
      <alignment horizontal="center" vertical="center" wrapText="1"/>
      <protection locked="0"/>
    </xf>
    <xf numFmtId="0" fontId="26" fillId="0" borderId="45" xfId="1" applyFont="1" applyBorder="1" applyAlignment="1" applyProtection="1">
      <alignment horizontal="center" vertical="center" wrapText="1"/>
      <protection locked="0"/>
    </xf>
    <xf numFmtId="9" fontId="16" fillId="0" borderId="0" xfId="1" applyNumberFormat="1" applyFont="1" applyAlignment="1">
      <alignment horizontal="center" vertical="center" wrapText="1"/>
    </xf>
    <xf numFmtId="0" fontId="17" fillId="0" borderId="19" xfId="1" applyFont="1" applyBorder="1" applyAlignment="1">
      <alignment horizontal="center" vertical="center"/>
    </xf>
    <xf numFmtId="0" fontId="17" fillId="0" borderId="2" xfId="1" applyFont="1" applyBorder="1" applyAlignment="1">
      <alignment horizontal="center" vertical="center"/>
    </xf>
    <xf numFmtId="0" fontId="17" fillId="3" borderId="19"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26" xfId="1" applyFont="1" applyFill="1" applyBorder="1" applyAlignment="1">
      <alignment horizontal="left" vertical="center"/>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9" fillId="0" borderId="8" xfId="1" applyFont="1" applyBorder="1" applyAlignment="1">
      <alignment horizontal="center" vertical="center"/>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9" fillId="0" borderId="12" xfId="1" applyFont="1" applyBorder="1" applyAlignment="1">
      <alignment horizontal="center" vertical="center"/>
    </xf>
    <xf numFmtId="0" fontId="9" fillId="0" borderId="0" xfId="1" applyFont="1" applyAlignment="1">
      <alignment horizontal="center" vertical="center"/>
    </xf>
    <xf numFmtId="0" fontId="9" fillId="0" borderId="11"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4" xfId="1" applyFont="1" applyBorder="1" applyAlignment="1">
      <alignment horizontal="center" vertical="center"/>
    </xf>
    <xf numFmtId="0" fontId="41" fillId="0" borderId="13" xfId="1" applyFont="1" applyBorder="1" applyAlignment="1">
      <alignment horizontal="center" vertical="center"/>
    </xf>
    <xf numFmtId="0" fontId="8" fillId="0" borderId="16" xfId="1" applyFont="1" applyBorder="1" applyAlignment="1">
      <alignment horizontal="center" vertical="center"/>
    </xf>
    <xf numFmtId="0" fontId="10" fillId="0" borderId="15" xfId="1" applyFont="1" applyBorder="1" applyAlignment="1">
      <alignment horizontal="center" vertical="center" wrapText="1"/>
    </xf>
    <xf numFmtId="0" fontId="10" fillId="0" borderId="4"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37" fillId="0" borderId="19" xfId="1" applyFont="1" applyBorder="1" applyAlignment="1">
      <alignment horizontal="center" vertical="center"/>
    </xf>
    <xf numFmtId="0" fontId="37" fillId="0" borderId="26" xfId="1" applyFont="1" applyBorder="1" applyAlignment="1">
      <alignment horizontal="center" vertical="center"/>
    </xf>
    <xf numFmtId="0" fontId="37" fillId="0" borderId="2" xfId="1" applyFont="1" applyBorder="1" applyAlignment="1">
      <alignment horizontal="center" vertical="center"/>
    </xf>
    <xf numFmtId="14" fontId="19" fillId="0" borderId="0" xfId="1" applyNumberFormat="1" applyFont="1" applyAlignment="1">
      <alignment horizontal="center" vertical="center"/>
    </xf>
    <xf numFmtId="0" fontId="17" fillId="3" borderId="5" xfId="1" applyFont="1" applyFill="1" applyBorder="1" applyAlignment="1">
      <alignment horizontal="left" vertical="center"/>
    </xf>
    <xf numFmtId="0" fontId="17" fillId="3" borderId="7" xfId="1" applyFont="1" applyFill="1" applyBorder="1" applyAlignment="1">
      <alignment horizontal="left" vertical="center"/>
    </xf>
    <xf numFmtId="0" fontId="17" fillId="3" borderId="2" xfId="1" applyFont="1" applyFill="1" applyBorder="1" applyAlignment="1">
      <alignment horizontal="left" vertical="center"/>
    </xf>
    <xf numFmtId="10" fontId="33" fillId="0" borderId="0" xfId="1" applyNumberFormat="1" applyFont="1" applyAlignment="1">
      <alignment horizontal="center" vertical="center"/>
    </xf>
    <xf numFmtId="0" fontId="32" fillId="0" borderId="0" xfId="1" applyFont="1" applyAlignment="1">
      <alignment horizontal="center" vertical="center" wrapText="1"/>
    </xf>
    <xf numFmtId="0" fontId="30" fillId="0" borderId="18" xfId="1" applyFont="1" applyBorder="1" applyAlignment="1">
      <alignment horizontal="center" vertical="center" wrapText="1"/>
    </xf>
    <xf numFmtId="0" fontId="37" fillId="8" borderId="19" xfId="1" applyFont="1" applyFill="1" applyBorder="1" applyAlignment="1">
      <alignment horizontal="left" vertical="top"/>
    </xf>
    <xf numFmtId="0" fontId="37" fillId="8" borderId="26" xfId="1" applyFont="1" applyFill="1" applyBorder="1" applyAlignment="1">
      <alignment horizontal="left" vertical="top"/>
    </xf>
    <xf numFmtId="0" fontId="37" fillId="8" borderId="2" xfId="1" applyFont="1" applyFill="1" applyBorder="1" applyAlignment="1">
      <alignment horizontal="left" vertical="top"/>
    </xf>
    <xf numFmtId="0" fontId="27" fillId="0" borderId="6" xfId="1" applyFont="1" applyBorder="1" applyAlignment="1">
      <alignment horizontal="center" vertical="center" wrapText="1"/>
    </xf>
    <xf numFmtId="0" fontId="27" fillId="0" borderId="9" xfId="1" applyFont="1" applyBorder="1" applyAlignment="1">
      <alignment horizontal="center" vertical="center" wrapText="1"/>
    </xf>
    <xf numFmtId="0" fontId="27" fillId="0" borderId="3" xfId="1" applyFont="1" applyBorder="1" applyAlignment="1">
      <alignment horizontal="center" vertical="center" wrapText="1"/>
    </xf>
    <xf numFmtId="0" fontId="25" fillId="6" borderId="6" xfId="1" applyFont="1" applyFill="1" applyBorder="1" applyAlignment="1" applyProtection="1">
      <alignment horizontal="center" vertical="center" wrapText="1"/>
      <protection locked="0"/>
    </xf>
    <xf numFmtId="0" fontId="25" fillId="6" borderId="9" xfId="1" applyFont="1" applyFill="1" applyBorder="1" applyAlignment="1" applyProtection="1">
      <alignment horizontal="center" vertical="center" wrapText="1"/>
      <protection locked="0"/>
    </xf>
    <xf numFmtId="0" fontId="25" fillId="6" borderId="3"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protection locked="0"/>
    </xf>
    <xf numFmtId="0" fontId="26" fillId="6" borderId="9" xfId="1" applyFont="1" applyFill="1" applyBorder="1" applyAlignment="1" applyProtection="1">
      <alignment horizontal="center" vertical="center" wrapText="1"/>
      <protection locked="0"/>
    </xf>
    <xf numFmtId="0" fontId="26" fillId="6" borderId="3" xfId="1" applyFont="1" applyFill="1" applyBorder="1" applyAlignment="1" applyProtection="1">
      <alignment horizontal="center" vertical="center" wrapText="1"/>
      <protection locked="0"/>
    </xf>
    <xf numFmtId="0" fontId="27" fillId="0" borderId="7" xfId="1" applyFont="1" applyBorder="1" applyAlignment="1">
      <alignment horizontal="center" vertical="center" wrapText="1"/>
    </xf>
    <xf numFmtId="0" fontId="27" fillId="0" borderId="11" xfId="1" applyFont="1" applyBorder="1" applyAlignment="1">
      <alignment horizontal="center" vertical="center" wrapText="1"/>
    </xf>
    <xf numFmtId="0" fontId="17" fillId="3" borderId="19" xfId="1" applyFont="1" applyFill="1" applyBorder="1" applyAlignment="1">
      <alignment horizontal="left" vertical="center"/>
    </xf>
  </cellXfs>
  <cellStyles count="2">
    <cellStyle name="Normal" xfId="0" builtinId="0"/>
    <cellStyle name="Normal 2" xfId="1" xr:uid="{D99BD508-176C-A24B-A3CA-893B8B9E3B0A}"/>
  </cellStyles>
  <dxfs count="4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AAF7-4421-1E47-B409-CF0EF3CFD1E3}">
  <sheetPr>
    <tabColor theme="8" tint="0.59999389629810485"/>
    <pageSetUpPr fitToPage="1"/>
  </sheetPr>
  <dimension ref="B1:X92"/>
  <sheetViews>
    <sheetView topLeftCell="D31" zoomScale="145" zoomScaleNormal="145" workbookViewId="0">
      <selection activeCell="K11" sqref="K11"/>
    </sheetView>
  </sheetViews>
  <sheetFormatPr baseColWidth="10" defaultColWidth="11.5" defaultRowHeight="13.8" x14ac:dyDescent="0.3"/>
  <cols>
    <col min="1" max="1" width="8.796875" style="2" customWidth="1"/>
    <col min="2" max="2" width="8.5" style="1" customWidth="1"/>
    <col min="3" max="3" width="50.5" style="2" customWidth="1"/>
    <col min="4" max="4" width="54.5" style="3" customWidth="1"/>
    <col min="5" max="5" width="3.5" style="2" customWidth="1"/>
    <col min="6" max="6" width="4.5" style="2" customWidth="1"/>
    <col min="7" max="9" width="3.5" style="2" customWidth="1"/>
    <col min="10" max="10" width="2" style="2" customWidth="1"/>
    <col min="11" max="11" width="9.19921875" style="2" customWidth="1"/>
    <col min="12" max="12" width="6.5" style="4" hidden="1" customWidth="1"/>
    <col min="13" max="13" width="6" style="5" hidden="1" customWidth="1"/>
    <col min="14" max="14" width="5.5" style="5" hidden="1" customWidth="1"/>
    <col min="15" max="15" width="7.5" style="5" hidden="1" customWidth="1"/>
    <col min="16" max="16" width="9.5" style="5" hidden="1" customWidth="1"/>
    <col min="17" max="17" width="3.19921875" style="5" hidden="1" customWidth="1"/>
    <col min="18" max="18" width="6" style="5" hidden="1" customWidth="1"/>
    <col min="19" max="19" width="3.19921875" style="5" hidden="1" customWidth="1"/>
    <col min="20" max="20" width="11.5" style="5" hidden="1" customWidth="1"/>
    <col min="21" max="22" width="11.5" style="5"/>
    <col min="23" max="24" width="11.5" style="4"/>
    <col min="25" max="257" width="11.5" style="2"/>
    <col min="258" max="258" width="7" style="2" customWidth="1"/>
    <col min="259" max="260" width="50.5" style="2" customWidth="1"/>
    <col min="261" max="265" width="3.5" style="2" customWidth="1"/>
    <col min="266" max="266" width="2" style="2" customWidth="1"/>
    <col min="267" max="268" width="6.5" style="2" customWidth="1"/>
    <col min="269" max="269" width="5.5" style="2" customWidth="1"/>
    <col min="270" max="270" width="3.19921875" style="2" customWidth="1"/>
    <col min="271" max="271" width="7.5" style="2" customWidth="1"/>
    <col min="272" max="272" width="9.5" style="2" customWidth="1"/>
    <col min="273" max="273" width="3.19921875" style="2" customWidth="1"/>
    <col min="274" max="274" width="6" style="2" customWidth="1"/>
    <col min="275" max="275" width="3.19921875" style="2" customWidth="1"/>
    <col min="276" max="513" width="11.5" style="2"/>
    <col min="514" max="514" width="7" style="2" customWidth="1"/>
    <col min="515" max="516" width="50.5" style="2" customWidth="1"/>
    <col min="517" max="521" width="3.5" style="2" customWidth="1"/>
    <col min="522" max="522" width="2" style="2" customWidth="1"/>
    <col min="523" max="524" width="6.5" style="2" customWidth="1"/>
    <col min="525" max="525" width="5.5" style="2" customWidth="1"/>
    <col min="526" max="526" width="3.19921875" style="2" customWidth="1"/>
    <col min="527" max="527" width="7.5" style="2" customWidth="1"/>
    <col min="528" max="528" width="9.5" style="2" customWidth="1"/>
    <col min="529" max="529" width="3.19921875" style="2" customWidth="1"/>
    <col min="530" max="530" width="6" style="2" customWidth="1"/>
    <col min="531" max="531" width="3.19921875" style="2" customWidth="1"/>
    <col min="532" max="769" width="11.5" style="2"/>
    <col min="770" max="770" width="7" style="2" customWidth="1"/>
    <col min="771" max="772" width="50.5" style="2" customWidth="1"/>
    <col min="773" max="777" width="3.5" style="2" customWidth="1"/>
    <col min="778" max="778" width="2" style="2" customWidth="1"/>
    <col min="779" max="780" width="6.5" style="2" customWidth="1"/>
    <col min="781" max="781" width="5.5" style="2" customWidth="1"/>
    <col min="782" max="782" width="3.19921875" style="2" customWidth="1"/>
    <col min="783" max="783" width="7.5" style="2" customWidth="1"/>
    <col min="784" max="784" width="9.5" style="2" customWidth="1"/>
    <col min="785" max="785" width="3.19921875" style="2" customWidth="1"/>
    <col min="786" max="786" width="6" style="2" customWidth="1"/>
    <col min="787" max="787" width="3.19921875" style="2" customWidth="1"/>
    <col min="788" max="1025" width="11.5" style="2"/>
    <col min="1026" max="1026" width="7" style="2" customWidth="1"/>
    <col min="1027" max="1028" width="50.5" style="2" customWidth="1"/>
    <col min="1029" max="1033" width="3.5" style="2" customWidth="1"/>
    <col min="1034" max="1034" width="2" style="2" customWidth="1"/>
    <col min="1035" max="1036" width="6.5" style="2" customWidth="1"/>
    <col min="1037" max="1037" width="5.5" style="2" customWidth="1"/>
    <col min="1038" max="1038" width="3.19921875" style="2" customWidth="1"/>
    <col min="1039" max="1039" width="7.5" style="2" customWidth="1"/>
    <col min="1040" max="1040" width="9.5" style="2" customWidth="1"/>
    <col min="1041" max="1041" width="3.19921875" style="2" customWidth="1"/>
    <col min="1042" max="1042" width="6" style="2" customWidth="1"/>
    <col min="1043" max="1043" width="3.19921875" style="2" customWidth="1"/>
    <col min="1044" max="1281" width="11.5" style="2"/>
    <col min="1282" max="1282" width="7" style="2" customWidth="1"/>
    <col min="1283" max="1284" width="50.5" style="2" customWidth="1"/>
    <col min="1285" max="1289" width="3.5" style="2" customWidth="1"/>
    <col min="1290" max="1290" width="2" style="2" customWidth="1"/>
    <col min="1291" max="1292" width="6.5" style="2" customWidth="1"/>
    <col min="1293" max="1293" width="5.5" style="2" customWidth="1"/>
    <col min="1294" max="1294" width="3.19921875" style="2" customWidth="1"/>
    <col min="1295" max="1295" width="7.5" style="2" customWidth="1"/>
    <col min="1296" max="1296" width="9.5" style="2" customWidth="1"/>
    <col min="1297" max="1297" width="3.19921875" style="2" customWidth="1"/>
    <col min="1298" max="1298" width="6" style="2" customWidth="1"/>
    <col min="1299" max="1299" width="3.19921875" style="2" customWidth="1"/>
    <col min="1300" max="1537" width="11.5" style="2"/>
    <col min="1538" max="1538" width="7" style="2" customWidth="1"/>
    <col min="1539" max="1540" width="50.5" style="2" customWidth="1"/>
    <col min="1541" max="1545" width="3.5" style="2" customWidth="1"/>
    <col min="1546" max="1546" width="2" style="2" customWidth="1"/>
    <col min="1547" max="1548" width="6.5" style="2" customWidth="1"/>
    <col min="1549" max="1549" width="5.5" style="2" customWidth="1"/>
    <col min="1550" max="1550" width="3.19921875" style="2" customWidth="1"/>
    <col min="1551" max="1551" width="7.5" style="2" customWidth="1"/>
    <col min="1552" max="1552" width="9.5" style="2" customWidth="1"/>
    <col min="1553" max="1553" width="3.19921875" style="2" customWidth="1"/>
    <col min="1554" max="1554" width="6" style="2" customWidth="1"/>
    <col min="1555" max="1555" width="3.19921875" style="2" customWidth="1"/>
    <col min="1556" max="1793" width="11.5" style="2"/>
    <col min="1794" max="1794" width="7" style="2" customWidth="1"/>
    <col min="1795" max="1796" width="50.5" style="2" customWidth="1"/>
    <col min="1797" max="1801" width="3.5" style="2" customWidth="1"/>
    <col min="1802" max="1802" width="2" style="2" customWidth="1"/>
    <col min="1803" max="1804" width="6.5" style="2" customWidth="1"/>
    <col min="1805" max="1805" width="5.5" style="2" customWidth="1"/>
    <col min="1806" max="1806" width="3.19921875" style="2" customWidth="1"/>
    <col min="1807" max="1807" width="7.5" style="2" customWidth="1"/>
    <col min="1808" max="1808" width="9.5" style="2" customWidth="1"/>
    <col min="1809" max="1809" width="3.19921875" style="2" customWidth="1"/>
    <col min="1810" max="1810" width="6" style="2" customWidth="1"/>
    <col min="1811" max="1811" width="3.19921875" style="2" customWidth="1"/>
    <col min="1812" max="2049" width="11.5" style="2"/>
    <col min="2050" max="2050" width="7" style="2" customWidth="1"/>
    <col min="2051" max="2052" width="50.5" style="2" customWidth="1"/>
    <col min="2053" max="2057" width="3.5" style="2" customWidth="1"/>
    <col min="2058" max="2058" width="2" style="2" customWidth="1"/>
    <col min="2059" max="2060" width="6.5" style="2" customWidth="1"/>
    <col min="2061" max="2061" width="5.5" style="2" customWidth="1"/>
    <col min="2062" max="2062" width="3.19921875" style="2" customWidth="1"/>
    <col min="2063" max="2063" width="7.5" style="2" customWidth="1"/>
    <col min="2064" max="2064" width="9.5" style="2" customWidth="1"/>
    <col min="2065" max="2065" width="3.19921875" style="2" customWidth="1"/>
    <col min="2066" max="2066" width="6" style="2" customWidth="1"/>
    <col min="2067" max="2067" width="3.19921875" style="2" customWidth="1"/>
    <col min="2068" max="2305" width="11.5" style="2"/>
    <col min="2306" max="2306" width="7" style="2" customWidth="1"/>
    <col min="2307" max="2308" width="50.5" style="2" customWidth="1"/>
    <col min="2309" max="2313" width="3.5" style="2" customWidth="1"/>
    <col min="2314" max="2314" width="2" style="2" customWidth="1"/>
    <col min="2315" max="2316" width="6.5" style="2" customWidth="1"/>
    <col min="2317" max="2317" width="5.5" style="2" customWidth="1"/>
    <col min="2318" max="2318" width="3.19921875" style="2" customWidth="1"/>
    <col min="2319" max="2319" width="7.5" style="2" customWidth="1"/>
    <col min="2320" max="2320" width="9.5" style="2" customWidth="1"/>
    <col min="2321" max="2321" width="3.19921875" style="2" customWidth="1"/>
    <col min="2322" max="2322" width="6" style="2" customWidth="1"/>
    <col min="2323" max="2323" width="3.19921875" style="2" customWidth="1"/>
    <col min="2324" max="2561" width="11.5" style="2"/>
    <col min="2562" max="2562" width="7" style="2" customWidth="1"/>
    <col min="2563" max="2564" width="50.5" style="2" customWidth="1"/>
    <col min="2565" max="2569" width="3.5" style="2" customWidth="1"/>
    <col min="2570" max="2570" width="2" style="2" customWidth="1"/>
    <col min="2571" max="2572" width="6.5" style="2" customWidth="1"/>
    <col min="2573" max="2573" width="5.5" style="2" customWidth="1"/>
    <col min="2574" max="2574" width="3.19921875" style="2" customWidth="1"/>
    <col min="2575" max="2575" width="7.5" style="2" customWidth="1"/>
    <col min="2576" max="2576" width="9.5" style="2" customWidth="1"/>
    <col min="2577" max="2577" width="3.19921875" style="2" customWidth="1"/>
    <col min="2578" max="2578" width="6" style="2" customWidth="1"/>
    <col min="2579" max="2579" width="3.19921875" style="2" customWidth="1"/>
    <col min="2580" max="2817" width="11.5" style="2"/>
    <col min="2818" max="2818" width="7" style="2" customWidth="1"/>
    <col min="2819" max="2820" width="50.5" style="2" customWidth="1"/>
    <col min="2821" max="2825" width="3.5" style="2" customWidth="1"/>
    <col min="2826" max="2826" width="2" style="2" customWidth="1"/>
    <col min="2827" max="2828" width="6.5" style="2" customWidth="1"/>
    <col min="2829" max="2829" width="5.5" style="2" customWidth="1"/>
    <col min="2830" max="2830" width="3.19921875" style="2" customWidth="1"/>
    <col min="2831" max="2831" width="7.5" style="2" customWidth="1"/>
    <col min="2832" max="2832" width="9.5" style="2" customWidth="1"/>
    <col min="2833" max="2833" width="3.19921875" style="2" customWidth="1"/>
    <col min="2834" max="2834" width="6" style="2" customWidth="1"/>
    <col min="2835" max="2835" width="3.19921875" style="2" customWidth="1"/>
    <col min="2836" max="3073" width="11.5" style="2"/>
    <col min="3074" max="3074" width="7" style="2" customWidth="1"/>
    <col min="3075" max="3076" width="50.5" style="2" customWidth="1"/>
    <col min="3077" max="3081" width="3.5" style="2" customWidth="1"/>
    <col min="3082" max="3082" width="2" style="2" customWidth="1"/>
    <col min="3083" max="3084" width="6.5" style="2" customWidth="1"/>
    <col min="3085" max="3085" width="5.5" style="2" customWidth="1"/>
    <col min="3086" max="3086" width="3.19921875" style="2" customWidth="1"/>
    <col min="3087" max="3087" width="7.5" style="2" customWidth="1"/>
    <col min="3088" max="3088" width="9.5" style="2" customWidth="1"/>
    <col min="3089" max="3089" width="3.19921875" style="2" customWidth="1"/>
    <col min="3090" max="3090" width="6" style="2" customWidth="1"/>
    <col min="3091" max="3091" width="3.19921875" style="2" customWidth="1"/>
    <col min="3092" max="3329" width="11.5" style="2"/>
    <col min="3330" max="3330" width="7" style="2" customWidth="1"/>
    <col min="3331" max="3332" width="50.5" style="2" customWidth="1"/>
    <col min="3333" max="3337" width="3.5" style="2" customWidth="1"/>
    <col min="3338" max="3338" width="2" style="2" customWidth="1"/>
    <col min="3339" max="3340" width="6.5" style="2" customWidth="1"/>
    <col min="3341" max="3341" width="5.5" style="2" customWidth="1"/>
    <col min="3342" max="3342" width="3.19921875" style="2" customWidth="1"/>
    <col min="3343" max="3343" width="7.5" style="2" customWidth="1"/>
    <col min="3344" max="3344" width="9.5" style="2" customWidth="1"/>
    <col min="3345" max="3345" width="3.19921875" style="2" customWidth="1"/>
    <col min="3346" max="3346" width="6" style="2" customWidth="1"/>
    <col min="3347" max="3347" width="3.19921875" style="2" customWidth="1"/>
    <col min="3348" max="3585" width="11.5" style="2"/>
    <col min="3586" max="3586" width="7" style="2" customWidth="1"/>
    <col min="3587" max="3588" width="50.5" style="2" customWidth="1"/>
    <col min="3589" max="3593" width="3.5" style="2" customWidth="1"/>
    <col min="3594" max="3594" width="2" style="2" customWidth="1"/>
    <col min="3595" max="3596" width="6.5" style="2" customWidth="1"/>
    <col min="3597" max="3597" width="5.5" style="2" customWidth="1"/>
    <col min="3598" max="3598" width="3.19921875" style="2" customWidth="1"/>
    <col min="3599" max="3599" width="7.5" style="2" customWidth="1"/>
    <col min="3600" max="3600" width="9.5" style="2" customWidth="1"/>
    <col min="3601" max="3601" width="3.19921875" style="2" customWidth="1"/>
    <col min="3602" max="3602" width="6" style="2" customWidth="1"/>
    <col min="3603" max="3603" width="3.19921875" style="2" customWidth="1"/>
    <col min="3604" max="3841" width="11.5" style="2"/>
    <col min="3842" max="3842" width="7" style="2" customWidth="1"/>
    <col min="3843" max="3844" width="50.5" style="2" customWidth="1"/>
    <col min="3845" max="3849" width="3.5" style="2" customWidth="1"/>
    <col min="3850" max="3850" width="2" style="2" customWidth="1"/>
    <col min="3851" max="3852" width="6.5" style="2" customWidth="1"/>
    <col min="3853" max="3853" width="5.5" style="2" customWidth="1"/>
    <col min="3854" max="3854" width="3.19921875" style="2" customWidth="1"/>
    <col min="3855" max="3855" width="7.5" style="2" customWidth="1"/>
    <col min="3856" max="3856" width="9.5" style="2" customWidth="1"/>
    <col min="3857" max="3857" width="3.19921875" style="2" customWidth="1"/>
    <col min="3858" max="3858" width="6" style="2" customWidth="1"/>
    <col min="3859" max="3859" width="3.19921875" style="2" customWidth="1"/>
    <col min="3860" max="4097" width="11.5" style="2"/>
    <col min="4098" max="4098" width="7" style="2" customWidth="1"/>
    <col min="4099" max="4100" width="50.5" style="2" customWidth="1"/>
    <col min="4101" max="4105" width="3.5" style="2" customWidth="1"/>
    <col min="4106" max="4106" width="2" style="2" customWidth="1"/>
    <col min="4107" max="4108" width="6.5" style="2" customWidth="1"/>
    <col min="4109" max="4109" width="5.5" style="2" customWidth="1"/>
    <col min="4110" max="4110" width="3.19921875" style="2" customWidth="1"/>
    <col min="4111" max="4111" width="7.5" style="2" customWidth="1"/>
    <col min="4112" max="4112" width="9.5" style="2" customWidth="1"/>
    <col min="4113" max="4113" width="3.19921875" style="2" customWidth="1"/>
    <col min="4114" max="4114" width="6" style="2" customWidth="1"/>
    <col min="4115" max="4115" width="3.19921875" style="2" customWidth="1"/>
    <col min="4116" max="4353" width="11.5" style="2"/>
    <col min="4354" max="4354" width="7" style="2" customWidth="1"/>
    <col min="4355" max="4356" width="50.5" style="2" customWidth="1"/>
    <col min="4357" max="4361" width="3.5" style="2" customWidth="1"/>
    <col min="4362" max="4362" width="2" style="2" customWidth="1"/>
    <col min="4363" max="4364" width="6.5" style="2" customWidth="1"/>
    <col min="4365" max="4365" width="5.5" style="2" customWidth="1"/>
    <col min="4366" max="4366" width="3.19921875" style="2" customWidth="1"/>
    <col min="4367" max="4367" width="7.5" style="2" customWidth="1"/>
    <col min="4368" max="4368" width="9.5" style="2" customWidth="1"/>
    <col min="4369" max="4369" width="3.19921875" style="2" customWidth="1"/>
    <col min="4370" max="4370" width="6" style="2" customWidth="1"/>
    <col min="4371" max="4371" width="3.19921875" style="2" customWidth="1"/>
    <col min="4372" max="4609" width="11.5" style="2"/>
    <col min="4610" max="4610" width="7" style="2" customWidth="1"/>
    <col min="4611" max="4612" width="50.5" style="2" customWidth="1"/>
    <col min="4613" max="4617" width="3.5" style="2" customWidth="1"/>
    <col min="4618" max="4618" width="2" style="2" customWidth="1"/>
    <col min="4619" max="4620" width="6.5" style="2" customWidth="1"/>
    <col min="4621" max="4621" width="5.5" style="2" customWidth="1"/>
    <col min="4622" max="4622" width="3.19921875" style="2" customWidth="1"/>
    <col min="4623" max="4623" width="7.5" style="2" customWidth="1"/>
    <col min="4624" max="4624" width="9.5" style="2" customWidth="1"/>
    <col min="4625" max="4625" width="3.19921875" style="2" customWidth="1"/>
    <col min="4626" max="4626" width="6" style="2" customWidth="1"/>
    <col min="4627" max="4627" width="3.19921875" style="2" customWidth="1"/>
    <col min="4628" max="4865" width="11.5" style="2"/>
    <col min="4866" max="4866" width="7" style="2" customWidth="1"/>
    <col min="4867" max="4868" width="50.5" style="2" customWidth="1"/>
    <col min="4869" max="4873" width="3.5" style="2" customWidth="1"/>
    <col min="4874" max="4874" width="2" style="2" customWidth="1"/>
    <col min="4875" max="4876" width="6.5" style="2" customWidth="1"/>
    <col min="4877" max="4877" width="5.5" style="2" customWidth="1"/>
    <col min="4878" max="4878" width="3.19921875" style="2" customWidth="1"/>
    <col min="4879" max="4879" width="7.5" style="2" customWidth="1"/>
    <col min="4880" max="4880" width="9.5" style="2" customWidth="1"/>
    <col min="4881" max="4881" width="3.19921875" style="2" customWidth="1"/>
    <col min="4882" max="4882" width="6" style="2" customWidth="1"/>
    <col min="4883" max="4883" width="3.19921875" style="2" customWidth="1"/>
    <col min="4884" max="5121" width="11.5" style="2"/>
    <col min="5122" max="5122" width="7" style="2" customWidth="1"/>
    <col min="5123" max="5124" width="50.5" style="2" customWidth="1"/>
    <col min="5125" max="5129" width="3.5" style="2" customWidth="1"/>
    <col min="5130" max="5130" width="2" style="2" customWidth="1"/>
    <col min="5131" max="5132" width="6.5" style="2" customWidth="1"/>
    <col min="5133" max="5133" width="5.5" style="2" customWidth="1"/>
    <col min="5134" max="5134" width="3.19921875" style="2" customWidth="1"/>
    <col min="5135" max="5135" width="7.5" style="2" customWidth="1"/>
    <col min="5136" max="5136" width="9.5" style="2" customWidth="1"/>
    <col min="5137" max="5137" width="3.19921875" style="2" customWidth="1"/>
    <col min="5138" max="5138" width="6" style="2" customWidth="1"/>
    <col min="5139" max="5139" width="3.19921875" style="2" customWidth="1"/>
    <col min="5140" max="5377" width="11.5" style="2"/>
    <col min="5378" max="5378" width="7" style="2" customWidth="1"/>
    <col min="5379" max="5380" width="50.5" style="2" customWidth="1"/>
    <col min="5381" max="5385" width="3.5" style="2" customWidth="1"/>
    <col min="5386" max="5386" width="2" style="2" customWidth="1"/>
    <col min="5387" max="5388" width="6.5" style="2" customWidth="1"/>
    <col min="5389" max="5389" width="5.5" style="2" customWidth="1"/>
    <col min="5390" max="5390" width="3.19921875" style="2" customWidth="1"/>
    <col min="5391" max="5391" width="7.5" style="2" customWidth="1"/>
    <col min="5392" max="5392" width="9.5" style="2" customWidth="1"/>
    <col min="5393" max="5393" width="3.19921875" style="2" customWidth="1"/>
    <col min="5394" max="5394" width="6" style="2" customWidth="1"/>
    <col min="5395" max="5395" width="3.19921875" style="2" customWidth="1"/>
    <col min="5396" max="5633" width="11.5" style="2"/>
    <col min="5634" max="5634" width="7" style="2" customWidth="1"/>
    <col min="5635" max="5636" width="50.5" style="2" customWidth="1"/>
    <col min="5637" max="5641" width="3.5" style="2" customWidth="1"/>
    <col min="5642" max="5642" width="2" style="2" customWidth="1"/>
    <col min="5643" max="5644" width="6.5" style="2" customWidth="1"/>
    <col min="5645" max="5645" width="5.5" style="2" customWidth="1"/>
    <col min="5646" max="5646" width="3.19921875" style="2" customWidth="1"/>
    <col min="5647" max="5647" width="7.5" style="2" customWidth="1"/>
    <col min="5648" max="5648" width="9.5" style="2" customWidth="1"/>
    <col min="5649" max="5649" width="3.19921875" style="2" customWidth="1"/>
    <col min="5650" max="5650" width="6" style="2" customWidth="1"/>
    <col min="5651" max="5651" width="3.19921875" style="2" customWidth="1"/>
    <col min="5652" max="5889" width="11.5" style="2"/>
    <col min="5890" max="5890" width="7" style="2" customWidth="1"/>
    <col min="5891" max="5892" width="50.5" style="2" customWidth="1"/>
    <col min="5893" max="5897" width="3.5" style="2" customWidth="1"/>
    <col min="5898" max="5898" width="2" style="2" customWidth="1"/>
    <col min="5899" max="5900" width="6.5" style="2" customWidth="1"/>
    <col min="5901" max="5901" width="5.5" style="2" customWidth="1"/>
    <col min="5902" max="5902" width="3.19921875" style="2" customWidth="1"/>
    <col min="5903" max="5903" width="7.5" style="2" customWidth="1"/>
    <col min="5904" max="5904" width="9.5" style="2" customWidth="1"/>
    <col min="5905" max="5905" width="3.19921875" style="2" customWidth="1"/>
    <col min="5906" max="5906" width="6" style="2" customWidth="1"/>
    <col min="5907" max="5907" width="3.19921875" style="2" customWidth="1"/>
    <col min="5908" max="6145" width="11.5" style="2"/>
    <col min="6146" max="6146" width="7" style="2" customWidth="1"/>
    <col min="6147" max="6148" width="50.5" style="2" customWidth="1"/>
    <col min="6149" max="6153" width="3.5" style="2" customWidth="1"/>
    <col min="6154" max="6154" width="2" style="2" customWidth="1"/>
    <col min="6155" max="6156" width="6.5" style="2" customWidth="1"/>
    <col min="6157" max="6157" width="5.5" style="2" customWidth="1"/>
    <col min="6158" max="6158" width="3.19921875" style="2" customWidth="1"/>
    <col min="6159" max="6159" width="7.5" style="2" customWidth="1"/>
    <col min="6160" max="6160" width="9.5" style="2" customWidth="1"/>
    <col min="6161" max="6161" width="3.19921875" style="2" customWidth="1"/>
    <col min="6162" max="6162" width="6" style="2" customWidth="1"/>
    <col min="6163" max="6163" width="3.19921875" style="2" customWidth="1"/>
    <col min="6164" max="6401" width="11.5" style="2"/>
    <col min="6402" max="6402" width="7" style="2" customWidth="1"/>
    <col min="6403" max="6404" width="50.5" style="2" customWidth="1"/>
    <col min="6405" max="6409" width="3.5" style="2" customWidth="1"/>
    <col min="6410" max="6410" width="2" style="2" customWidth="1"/>
    <col min="6411" max="6412" width="6.5" style="2" customWidth="1"/>
    <col min="6413" max="6413" width="5.5" style="2" customWidth="1"/>
    <col min="6414" max="6414" width="3.19921875" style="2" customWidth="1"/>
    <col min="6415" max="6415" width="7.5" style="2" customWidth="1"/>
    <col min="6416" max="6416" width="9.5" style="2" customWidth="1"/>
    <col min="6417" max="6417" width="3.19921875" style="2" customWidth="1"/>
    <col min="6418" max="6418" width="6" style="2" customWidth="1"/>
    <col min="6419" max="6419" width="3.19921875" style="2" customWidth="1"/>
    <col min="6420" max="6657" width="11.5" style="2"/>
    <col min="6658" max="6658" width="7" style="2" customWidth="1"/>
    <col min="6659" max="6660" width="50.5" style="2" customWidth="1"/>
    <col min="6661" max="6665" width="3.5" style="2" customWidth="1"/>
    <col min="6666" max="6666" width="2" style="2" customWidth="1"/>
    <col min="6667" max="6668" width="6.5" style="2" customWidth="1"/>
    <col min="6669" max="6669" width="5.5" style="2" customWidth="1"/>
    <col min="6670" max="6670" width="3.19921875" style="2" customWidth="1"/>
    <col min="6671" max="6671" width="7.5" style="2" customWidth="1"/>
    <col min="6672" max="6672" width="9.5" style="2" customWidth="1"/>
    <col min="6673" max="6673" width="3.19921875" style="2" customWidth="1"/>
    <col min="6674" max="6674" width="6" style="2" customWidth="1"/>
    <col min="6675" max="6675" width="3.19921875" style="2" customWidth="1"/>
    <col min="6676" max="6913" width="11.5" style="2"/>
    <col min="6914" max="6914" width="7" style="2" customWidth="1"/>
    <col min="6915" max="6916" width="50.5" style="2" customWidth="1"/>
    <col min="6917" max="6921" width="3.5" style="2" customWidth="1"/>
    <col min="6922" max="6922" width="2" style="2" customWidth="1"/>
    <col min="6923" max="6924" width="6.5" style="2" customWidth="1"/>
    <col min="6925" max="6925" width="5.5" style="2" customWidth="1"/>
    <col min="6926" max="6926" width="3.19921875" style="2" customWidth="1"/>
    <col min="6927" max="6927" width="7.5" style="2" customWidth="1"/>
    <col min="6928" max="6928" width="9.5" style="2" customWidth="1"/>
    <col min="6929" max="6929" width="3.19921875" style="2" customWidth="1"/>
    <col min="6930" max="6930" width="6" style="2" customWidth="1"/>
    <col min="6931" max="6931" width="3.19921875" style="2" customWidth="1"/>
    <col min="6932" max="7169" width="11.5" style="2"/>
    <col min="7170" max="7170" width="7" style="2" customWidth="1"/>
    <col min="7171" max="7172" width="50.5" style="2" customWidth="1"/>
    <col min="7173" max="7177" width="3.5" style="2" customWidth="1"/>
    <col min="7178" max="7178" width="2" style="2" customWidth="1"/>
    <col min="7179" max="7180" width="6.5" style="2" customWidth="1"/>
    <col min="7181" max="7181" width="5.5" style="2" customWidth="1"/>
    <col min="7182" max="7182" width="3.19921875" style="2" customWidth="1"/>
    <col min="7183" max="7183" width="7.5" style="2" customWidth="1"/>
    <col min="7184" max="7184" width="9.5" style="2" customWidth="1"/>
    <col min="7185" max="7185" width="3.19921875" style="2" customWidth="1"/>
    <col min="7186" max="7186" width="6" style="2" customWidth="1"/>
    <col min="7187" max="7187" width="3.19921875" style="2" customWidth="1"/>
    <col min="7188" max="7425" width="11.5" style="2"/>
    <col min="7426" max="7426" width="7" style="2" customWidth="1"/>
    <col min="7427" max="7428" width="50.5" style="2" customWidth="1"/>
    <col min="7429" max="7433" width="3.5" style="2" customWidth="1"/>
    <col min="7434" max="7434" width="2" style="2" customWidth="1"/>
    <col min="7435" max="7436" width="6.5" style="2" customWidth="1"/>
    <col min="7437" max="7437" width="5.5" style="2" customWidth="1"/>
    <col min="7438" max="7438" width="3.19921875" style="2" customWidth="1"/>
    <col min="7439" max="7439" width="7.5" style="2" customWidth="1"/>
    <col min="7440" max="7440" width="9.5" style="2" customWidth="1"/>
    <col min="7441" max="7441" width="3.19921875" style="2" customWidth="1"/>
    <col min="7442" max="7442" width="6" style="2" customWidth="1"/>
    <col min="7443" max="7443" width="3.19921875" style="2" customWidth="1"/>
    <col min="7444" max="7681" width="11.5" style="2"/>
    <col min="7682" max="7682" width="7" style="2" customWidth="1"/>
    <col min="7683" max="7684" width="50.5" style="2" customWidth="1"/>
    <col min="7685" max="7689" width="3.5" style="2" customWidth="1"/>
    <col min="7690" max="7690" width="2" style="2" customWidth="1"/>
    <col min="7691" max="7692" width="6.5" style="2" customWidth="1"/>
    <col min="7693" max="7693" width="5.5" style="2" customWidth="1"/>
    <col min="7694" max="7694" width="3.19921875" style="2" customWidth="1"/>
    <col min="7695" max="7695" width="7.5" style="2" customWidth="1"/>
    <col min="7696" max="7696" width="9.5" style="2" customWidth="1"/>
    <col min="7697" max="7697" width="3.19921875" style="2" customWidth="1"/>
    <col min="7698" max="7698" width="6" style="2" customWidth="1"/>
    <col min="7699" max="7699" width="3.19921875" style="2" customWidth="1"/>
    <col min="7700" max="7937" width="11.5" style="2"/>
    <col min="7938" max="7938" width="7" style="2" customWidth="1"/>
    <col min="7939" max="7940" width="50.5" style="2" customWidth="1"/>
    <col min="7941" max="7945" width="3.5" style="2" customWidth="1"/>
    <col min="7946" max="7946" width="2" style="2" customWidth="1"/>
    <col min="7947" max="7948" width="6.5" style="2" customWidth="1"/>
    <col min="7949" max="7949" width="5.5" style="2" customWidth="1"/>
    <col min="7950" max="7950" width="3.19921875" style="2" customWidth="1"/>
    <col min="7951" max="7951" width="7.5" style="2" customWidth="1"/>
    <col min="7952" max="7952" width="9.5" style="2" customWidth="1"/>
    <col min="7953" max="7953" width="3.19921875" style="2" customWidth="1"/>
    <col min="7954" max="7954" width="6" style="2" customWidth="1"/>
    <col min="7955" max="7955" width="3.19921875" style="2" customWidth="1"/>
    <col min="7956" max="8193" width="11.5" style="2"/>
    <col min="8194" max="8194" width="7" style="2" customWidth="1"/>
    <col min="8195" max="8196" width="50.5" style="2" customWidth="1"/>
    <col min="8197" max="8201" width="3.5" style="2" customWidth="1"/>
    <col min="8202" max="8202" width="2" style="2" customWidth="1"/>
    <col min="8203" max="8204" width="6.5" style="2" customWidth="1"/>
    <col min="8205" max="8205" width="5.5" style="2" customWidth="1"/>
    <col min="8206" max="8206" width="3.19921875" style="2" customWidth="1"/>
    <col min="8207" max="8207" width="7.5" style="2" customWidth="1"/>
    <col min="8208" max="8208" width="9.5" style="2" customWidth="1"/>
    <col min="8209" max="8209" width="3.19921875" style="2" customWidth="1"/>
    <col min="8210" max="8210" width="6" style="2" customWidth="1"/>
    <col min="8211" max="8211" width="3.19921875" style="2" customWidth="1"/>
    <col min="8212" max="8449" width="11.5" style="2"/>
    <col min="8450" max="8450" width="7" style="2" customWidth="1"/>
    <col min="8451" max="8452" width="50.5" style="2" customWidth="1"/>
    <col min="8453" max="8457" width="3.5" style="2" customWidth="1"/>
    <col min="8458" max="8458" width="2" style="2" customWidth="1"/>
    <col min="8459" max="8460" width="6.5" style="2" customWidth="1"/>
    <col min="8461" max="8461" width="5.5" style="2" customWidth="1"/>
    <col min="8462" max="8462" width="3.19921875" style="2" customWidth="1"/>
    <col min="8463" max="8463" width="7.5" style="2" customWidth="1"/>
    <col min="8464" max="8464" width="9.5" style="2" customWidth="1"/>
    <col min="8465" max="8465" width="3.19921875" style="2" customWidth="1"/>
    <col min="8466" max="8466" width="6" style="2" customWidth="1"/>
    <col min="8467" max="8467" width="3.19921875" style="2" customWidth="1"/>
    <col min="8468" max="8705" width="11.5" style="2"/>
    <col min="8706" max="8706" width="7" style="2" customWidth="1"/>
    <col min="8707" max="8708" width="50.5" style="2" customWidth="1"/>
    <col min="8709" max="8713" width="3.5" style="2" customWidth="1"/>
    <col min="8714" max="8714" width="2" style="2" customWidth="1"/>
    <col min="8715" max="8716" width="6.5" style="2" customWidth="1"/>
    <col min="8717" max="8717" width="5.5" style="2" customWidth="1"/>
    <col min="8718" max="8718" width="3.19921875" style="2" customWidth="1"/>
    <col min="8719" max="8719" width="7.5" style="2" customWidth="1"/>
    <col min="8720" max="8720" width="9.5" style="2" customWidth="1"/>
    <col min="8721" max="8721" width="3.19921875" style="2" customWidth="1"/>
    <col min="8722" max="8722" width="6" style="2" customWidth="1"/>
    <col min="8723" max="8723" width="3.19921875" style="2" customWidth="1"/>
    <col min="8724" max="8961" width="11.5" style="2"/>
    <col min="8962" max="8962" width="7" style="2" customWidth="1"/>
    <col min="8963" max="8964" width="50.5" style="2" customWidth="1"/>
    <col min="8965" max="8969" width="3.5" style="2" customWidth="1"/>
    <col min="8970" max="8970" width="2" style="2" customWidth="1"/>
    <col min="8971" max="8972" width="6.5" style="2" customWidth="1"/>
    <col min="8973" max="8973" width="5.5" style="2" customWidth="1"/>
    <col min="8974" max="8974" width="3.19921875" style="2" customWidth="1"/>
    <col min="8975" max="8975" width="7.5" style="2" customWidth="1"/>
    <col min="8976" max="8976" width="9.5" style="2" customWidth="1"/>
    <col min="8977" max="8977" width="3.19921875" style="2" customWidth="1"/>
    <col min="8978" max="8978" width="6" style="2" customWidth="1"/>
    <col min="8979" max="8979" width="3.19921875" style="2" customWidth="1"/>
    <col min="8980" max="9217" width="11.5" style="2"/>
    <col min="9218" max="9218" width="7" style="2" customWidth="1"/>
    <col min="9219" max="9220" width="50.5" style="2" customWidth="1"/>
    <col min="9221" max="9225" width="3.5" style="2" customWidth="1"/>
    <col min="9226" max="9226" width="2" style="2" customWidth="1"/>
    <col min="9227" max="9228" width="6.5" style="2" customWidth="1"/>
    <col min="9229" max="9229" width="5.5" style="2" customWidth="1"/>
    <col min="9230" max="9230" width="3.19921875" style="2" customWidth="1"/>
    <col min="9231" max="9231" width="7.5" style="2" customWidth="1"/>
    <col min="9232" max="9232" width="9.5" style="2" customWidth="1"/>
    <col min="9233" max="9233" width="3.19921875" style="2" customWidth="1"/>
    <col min="9234" max="9234" width="6" style="2" customWidth="1"/>
    <col min="9235" max="9235" width="3.19921875" style="2" customWidth="1"/>
    <col min="9236" max="9473" width="11.5" style="2"/>
    <col min="9474" max="9474" width="7" style="2" customWidth="1"/>
    <col min="9475" max="9476" width="50.5" style="2" customWidth="1"/>
    <col min="9477" max="9481" width="3.5" style="2" customWidth="1"/>
    <col min="9482" max="9482" width="2" style="2" customWidth="1"/>
    <col min="9483" max="9484" width="6.5" style="2" customWidth="1"/>
    <col min="9485" max="9485" width="5.5" style="2" customWidth="1"/>
    <col min="9486" max="9486" width="3.19921875" style="2" customWidth="1"/>
    <col min="9487" max="9487" width="7.5" style="2" customWidth="1"/>
    <col min="9488" max="9488" width="9.5" style="2" customWidth="1"/>
    <col min="9489" max="9489" width="3.19921875" style="2" customWidth="1"/>
    <col min="9490" max="9490" width="6" style="2" customWidth="1"/>
    <col min="9491" max="9491" width="3.19921875" style="2" customWidth="1"/>
    <col min="9492" max="9729" width="11.5" style="2"/>
    <col min="9730" max="9730" width="7" style="2" customWidth="1"/>
    <col min="9731" max="9732" width="50.5" style="2" customWidth="1"/>
    <col min="9733" max="9737" width="3.5" style="2" customWidth="1"/>
    <col min="9738" max="9738" width="2" style="2" customWidth="1"/>
    <col min="9739" max="9740" width="6.5" style="2" customWidth="1"/>
    <col min="9741" max="9741" width="5.5" style="2" customWidth="1"/>
    <col min="9742" max="9742" width="3.19921875" style="2" customWidth="1"/>
    <col min="9743" max="9743" width="7.5" style="2" customWidth="1"/>
    <col min="9744" max="9744" width="9.5" style="2" customWidth="1"/>
    <col min="9745" max="9745" width="3.19921875" style="2" customWidth="1"/>
    <col min="9746" max="9746" width="6" style="2" customWidth="1"/>
    <col min="9747" max="9747" width="3.19921875" style="2" customWidth="1"/>
    <col min="9748" max="9985" width="11.5" style="2"/>
    <col min="9986" max="9986" width="7" style="2" customWidth="1"/>
    <col min="9987" max="9988" width="50.5" style="2" customWidth="1"/>
    <col min="9989" max="9993" width="3.5" style="2" customWidth="1"/>
    <col min="9994" max="9994" width="2" style="2" customWidth="1"/>
    <col min="9995" max="9996" width="6.5" style="2" customWidth="1"/>
    <col min="9997" max="9997" width="5.5" style="2" customWidth="1"/>
    <col min="9998" max="9998" width="3.19921875" style="2" customWidth="1"/>
    <col min="9999" max="9999" width="7.5" style="2" customWidth="1"/>
    <col min="10000" max="10000" width="9.5" style="2" customWidth="1"/>
    <col min="10001" max="10001" width="3.19921875" style="2" customWidth="1"/>
    <col min="10002" max="10002" width="6" style="2" customWidth="1"/>
    <col min="10003" max="10003" width="3.19921875" style="2" customWidth="1"/>
    <col min="10004" max="10241" width="11.5" style="2"/>
    <col min="10242" max="10242" width="7" style="2" customWidth="1"/>
    <col min="10243" max="10244" width="50.5" style="2" customWidth="1"/>
    <col min="10245" max="10249" width="3.5" style="2" customWidth="1"/>
    <col min="10250" max="10250" width="2" style="2" customWidth="1"/>
    <col min="10251" max="10252" width="6.5" style="2" customWidth="1"/>
    <col min="10253" max="10253" width="5.5" style="2" customWidth="1"/>
    <col min="10254" max="10254" width="3.19921875" style="2" customWidth="1"/>
    <col min="10255" max="10255" width="7.5" style="2" customWidth="1"/>
    <col min="10256" max="10256" width="9.5" style="2" customWidth="1"/>
    <col min="10257" max="10257" width="3.19921875" style="2" customWidth="1"/>
    <col min="10258" max="10258" width="6" style="2" customWidth="1"/>
    <col min="10259" max="10259" width="3.19921875" style="2" customWidth="1"/>
    <col min="10260" max="10497" width="11.5" style="2"/>
    <col min="10498" max="10498" width="7" style="2" customWidth="1"/>
    <col min="10499" max="10500" width="50.5" style="2" customWidth="1"/>
    <col min="10501" max="10505" width="3.5" style="2" customWidth="1"/>
    <col min="10506" max="10506" width="2" style="2" customWidth="1"/>
    <col min="10507" max="10508" width="6.5" style="2" customWidth="1"/>
    <col min="10509" max="10509" width="5.5" style="2" customWidth="1"/>
    <col min="10510" max="10510" width="3.19921875" style="2" customWidth="1"/>
    <col min="10511" max="10511" width="7.5" style="2" customWidth="1"/>
    <col min="10512" max="10512" width="9.5" style="2" customWidth="1"/>
    <col min="10513" max="10513" width="3.19921875" style="2" customWidth="1"/>
    <col min="10514" max="10514" width="6" style="2" customWidth="1"/>
    <col min="10515" max="10515" width="3.19921875" style="2" customWidth="1"/>
    <col min="10516" max="10753" width="11.5" style="2"/>
    <col min="10754" max="10754" width="7" style="2" customWidth="1"/>
    <col min="10755" max="10756" width="50.5" style="2" customWidth="1"/>
    <col min="10757" max="10761" width="3.5" style="2" customWidth="1"/>
    <col min="10762" max="10762" width="2" style="2" customWidth="1"/>
    <col min="10763" max="10764" width="6.5" style="2" customWidth="1"/>
    <col min="10765" max="10765" width="5.5" style="2" customWidth="1"/>
    <col min="10766" max="10766" width="3.19921875" style="2" customWidth="1"/>
    <col min="10767" max="10767" width="7.5" style="2" customWidth="1"/>
    <col min="10768" max="10768" width="9.5" style="2" customWidth="1"/>
    <col min="10769" max="10769" width="3.19921875" style="2" customWidth="1"/>
    <col min="10770" max="10770" width="6" style="2" customWidth="1"/>
    <col min="10771" max="10771" width="3.19921875" style="2" customWidth="1"/>
    <col min="10772" max="11009" width="11.5" style="2"/>
    <col min="11010" max="11010" width="7" style="2" customWidth="1"/>
    <col min="11011" max="11012" width="50.5" style="2" customWidth="1"/>
    <col min="11013" max="11017" width="3.5" style="2" customWidth="1"/>
    <col min="11018" max="11018" width="2" style="2" customWidth="1"/>
    <col min="11019" max="11020" width="6.5" style="2" customWidth="1"/>
    <col min="11021" max="11021" width="5.5" style="2" customWidth="1"/>
    <col min="11022" max="11022" width="3.19921875" style="2" customWidth="1"/>
    <col min="11023" max="11023" width="7.5" style="2" customWidth="1"/>
    <col min="11024" max="11024" width="9.5" style="2" customWidth="1"/>
    <col min="11025" max="11025" width="3.19921875" style="2" customWidth="1"/>
    <col min="11026" max="11026" width="6" style="2" customWidth="1"/>
    <col min="11027" max="11027" width="3.19921875" style="2" customWidth="1"/>
    <col min="11028" max="11265" width="11.5" style="2"/>
    <col min="11266" max="11266" width="7" style="2" customWidth="1"/>
    <col min="11267" max="11268" width="50.5" style="2" customWidth="1"/>
    <col min="11269" max="11273" width="3.5" style="2" customWidth="1"/>
    <col min="11274" max="11274" width="2" style="2" customWidth="1"/>
    <col min="11275" max="11276" width="6.5" style="2" customWidth="1"/>
    <col min="11277" max="11277" width="5.5" style="2" customWidth="1"/>
    <col min="11278" max="11278" width="3.19921875" style="2" customWidth="1"/>
    <col min="11279" max="11279" width="7.5" style="2" customWidth="1"/>
    <col min="11280" max="11280" width="9.5" style="2" customWidth="1"/>
    <col min="11281" max="11281" width="3.19921875" style="2" customWidth="1"/>
    <col min="11282" max="11282" width="6" style="2" customWidth="1"/>
    <col min="11283" max="11283" width="3.19921875" style="2" customWidth="1"/>
    <col min="11284" max="11521" width="11.5" style="2"/>
    <col min="11522" max="11522" width="7" style="2" customWidth="1"/>
    <col min="11523" max="11524" width="50.5" style="2" customWidth="1"/>
    <col min="11525" max="11529" width="3.5" style="2" customWidth="1"/>
    <col min="11530" max="11530" width="2" style="2" customWidth="1"/>
    <col min="11531" max="11532" width="6.5" style="2" customWidth="1"/>
    <col min="11533" max="11533" width="5.5" style="2" customWidth="1"/>
    <col min="11534" max="11534" width="3.19921875" style="2" customWidth="1"/>
    <col min="11535" max="11535" width="7.5" style="2" customWidth="1"/>
    <col min="11536" max="11536" width="9.5" style="2" customWidth="1"/>
    <col min="11537" max="11537" width="3.19921875" style="2" customWidth="1"/>
    <col min="11538" max="11538" width="6" style="2" customWidth="1"/>
    <col min="11539" max="11539" width="3.19921875" style="2" customWidth="1"/>
    <col min="11540" max="11777" width="11.5" style="2"/>
    <col min="11778" max="11778" width="7" style="2" customWidth="1"/>
    <col min="11779" max="11780" width="50.5" style="2" customWidth="1"/>
    <col min="11781" max="11785" width="3.5" style="2" customWidth="1"/>
    <col min="11786" max="11786" width="2" style="2" customWidth="1"/>
    <col min="11787" max="11788" width="6.5" style="2" customWidth="1"/>
    <col min="11789" max="11789" width="5.5" style="2" customWidth="1"/>
    <col min="11790" max="11790" width="3.19921875" style="2" customWidth="1"/>
    <col min="11791" max="11791" width="7.5" style="2" customWidth="1"/>
    <col min="11792" max="11792" width="9.5" style="2" customWidth="1"/>
    <col min="11793" max="11793" width="3.19921875" style="2" customWidth="1"/>
    <col min="11794" max="11794" width="6" style="2" customWidth="1"/>
    <col min="11795" max="11795" width="3.19921875" style="2" customWidth="1"/>
    <col min="11796" max="12033" width="11.5" style="2"/>
    <col min="12034" max="12034" width="7" style="2" customWidth="1"/>
    <col min="12035" max="12036" width="50.5" style="2" customWidth="1"/>
    <col min="12037" max="12041" width="3.5" style="2" customWidth="1"/>
    <col min="12042" max="12042" width="2" style="2" customWidth="1"/>
    <col min="12043" max="12044" width="6.5" style="2" customWidth="1"/>
    <col min="12045" max="12045" width="5.5" style="2" customWidth="1"/>
    <col min="12046" max="12046" width="3.19921875" style="2" customWidth="1"/>
    <col min="12047" max="12047" width="7.5" style="2" customWidth="1"/>
    <col min="12048" max="12048" width="9.5" style="2" customWidth="1"/>
    <col min="12049" max="12049" width="3.19921875" style="2" customWidth="1"/>
    <col min="12050" max="12050" width="6" style="2" customWidth="1"/>
    <col min="12051" max="12051" width="3.19921875" style="2" customWidth="1"/>
    <col min="12052" max="12289" width="11.5" style="2"/>
    <col min="12290" max="12290" width="7" style="2" customWidth="1"/>
    <col min="12291" max="12292" width="50.5" style="2" customWidth="1"/>
    <col min="12293" max="12297" width="3.5" style="2" customWidth="1"/>
    <col min="12298" max="12298" width="2" style="2" customWidth="1"/>
    <col min="12299" max="12300" width="6.5" style="2" customWidth="1"/>
    <col min="12301" max="12301" width="5.5" style="2" customWidth="1"/>
    <col min="12302" max="12302" width="3.19921875" style="2" customWidth="1"/>
    <col min="12303" max="12303" width="7.5" style="2" customWidth="1"/>
    <col min="12304" max="12304" width="9.5" style="2" customWidth="1"/>
    <col min="12305" max="12305" width="3.19921875" style="2" customWidth="1"/>
    <col min="12306" max="12306" width="6" style="2" customWidth="1"/>
    <col min="12307" max="12307" width="3.19921875" style="2" customWidth="1"/>
    <col min="12308" max="12545" width="11.5" style="2"/>
    <col min="12546" max="12546" width="7" style="2" customWidth="1"/>
    <col min="12547" max="12548" width="50.5" style="2" customWidth="1"/>
    <col min="12549" max="12553" width="3.5" style="2" customWidth="1"/>
    <col min="12554" max="12554" width="2" style="2" customWidth="1"/>
    <col min="12555" max="12556" width="6.5" style="2" customWidth="1"/>
    <col min="12557" max="12557" width="5.5" style="2" customWidth="1"/>
    <col min="12558" max="12558" width="3.19921875" style="2" customWidth="1"/>
    <col min="12559" max="12559" width="7.5" style="2" customWidth="1"/>
    <col min="12560" max="12560" width="9.5" style="2" customWidth="1"/>
    <col min="12561" max="12561" width="3.19921875" style="2" customWidth="1"/>
    <col min="12562" max="12562" width="6" style="2" customWidth="1"/>
    <col min="12563" max="12563" width="3.19921875" style="2" customWidth="1"/>
    <col min="12564" max="12801" width="11.5" style="2"/>
    <col min="12802" max="12802" width="7" style="2" customWidth="1"/>
    <col min="12803" max="12804" width="50.5" style="2" customWidth="1"/>
    <col min="12805" max="12809" width="3.5" style="2" customWidth="1"/>
    <col min="12810" max="12810" width="2" style="2" customWidth="1"/>
    <col min="12811" max="12812" width="6.5" style="2" customWidth="1"/>
    <col min="12813" max="12813" width="5.5" style="2" customWidth="1"/>
    <col min="12814" max="12814" width="3.19921875" style="2" customWidth="1"/>
    <col min="12815" max="12815" width="7.5" style="2" customWidth="1"/>
    <col min="12816" max="12816" width="9.5" style="2" customWidth="1"/>
    <col min="12817" max="12817" width="3.19921875" style="2" customWidth="1"/>
    <col min="12818" max="12818" width="6" style="2" customWidth="1"/>
    <col min="12819" max="12819" width="3.19921875" style="2" customWidth="1"/>
    <col min="12820" max="13057" width="11.5" style="2"/>
    <col min="13058" max="13058" width="7" style="2" customWidth="1"/>
    <col min="13059" max="13060" width="50.5" style="2" customWidth="1"/>
    <col min="13061" max="13065" width="3.5" style="2" customWidth="1"/>
    <col min="13066" max="13066" width="2" style="2" customWidth="1"/>
    <col min="13067" max="13068" width="6.5" style="2" customWidth="1"/>
    <col min="13069" max="13069" width="5.5" style="2" customWidth="1"/>
    <col min="13070" max="13070" width="3.19921875" style="2" customWidth="1"/>
    <col min="13071" max="13071" width="7.5" style="2" customWidth="1"/>
    <col min="13072" max="13072" width="9.5" style="2" customWidth="1"/>
    <col min="13073" max="13073" width="3.19921875" style="2" customWidth="1"/>
    <col min="13074" max="13074" width="6" style="2" customWidth="1"/>
    <col min="13075" max="13075" width="3.19921875" style="2" customWidth="1"/>
    <col min="13076" max="13313" width="11.5" style="2"/>
    <col min="13314" max="13314" width="7" style="2" customWidth="1"/>
    <col min="13315" max="13316" width="50.5" style="2" customWidth="1"/>
    <col min="13317" max="13321" width="3.5" style="2" customWidth="1"/>
    <col min="13322" max="13322" width="2" style="2" customWidth="1"/>
    <col min="13323" max="13324" width="6.5" style="2" customWidth="1"/>
    <col min="13325" max="13325" width="5.5" style="2" customWidth="1"/>
    <col min="13326" max="13326" width="3.19921875" style="2" customWidth="1"/>
    <col min="13327" max="13327" width="7.5" style="2" customWidth="1"/>
    <col min="13328" max="13328" width="9.5" style="2" customWidth="1"/>
    <col min="13329" max="13329" width="3.19921875" style="2" customWidth="1"/>
    <col min="13330" max="13330" width="6" style="2" customWidth="1"/>
    <col min="13331" max="13331" width="3.19921875" style="2" customWidth="1"/>
    <col min="13332" max="13569" width="11.5" style="2"/>
    <col min="13570" max="13570" width="7" style="2" customWidth="1"/>
    <col min="13571" max="13572" width="50.5" style="2" customWidth="1"/>
    <col min="13573" max="13577" width="3.5" style="2" customWidth="1"/>
    <col min="13578" max="13578" width="2" style="2" customWidth="1"/>
    <col min="13579" max="13580" width="6.5" style="2" customWidth="1"/>
    <col min="13581" max="13581" width="5.5" style="2" customWidth="1"/>
    <col min="13582" max="13582" width="3.19921875" style="2" customWidth="1"/>
    <col min="13583" max="13583" width="7.5" style="2" customWidth="1"/>
    <col min="13584" max="13584" width="9.5" style="2" customWidth="1"/>
    <col min="13585" max="13585" width="3.19921875" style="2" customWidth="1"/>
    <col min="13586" max="13586" width="6" style="2" customWidth="1"/>
    <col min="13587" max="13587" width="3.19921875" style="2" customWidth="1"/>
    <col min="13588" max="13825" width="11.5" style="2"/>
    <col min="13826" max="13826" width="7" style="2" customWidth="1"/>
    <col min="13827" max="13828" width="50.5" style="2" customWidth="1"/>
    <col min="13829" max="13833" width="3.5" style="2" customWidth="1"/>
    <col min="13834" max="13834" width="2" style="2" customWidth="1"/>
    <col min="13835" max="13836" width="6.5" style="2" customWidth="1"/>
    <col min="13837" max="13837" width="5.5" style="2" customWidth="1"/>
    <col min="13838" max="13838" width="3.19921875" style="2" customWidth="1"/>
    <col min="13839" max="13839" width="7.5" style="2" customWidth="1"/>
    <col min="13840" max="13840" width="9.5" style="2" customWidth="1"/>
    <col min="13841" max="13841" width="3.19921875" style="2" customWidth="1"/>
    <col min="13842" max="13842" width="6" style="2" customWidth="1"/>
    <col min="13843" max="13843" width="3.19921875" style="2" customWidth="1"/>
    <col min="13844" max="14081" width="11.5" style="2"/>
    <col min="14082" max="14082" width="7" style="2" customWidth="1"/>
    <col min="14083" max="14084" width="50.5" style="2" customWidth="1"/>
    <col min="14085" max="14089" width="3.5" style="2" customWidth="1"/>
    <col min="14090" max="14090" width="2" style="2" customWidth="1"/>
    <col min="14091" max="14092" width="6.5" style="2" customWidth="1"/>
    <col min="14093" max="14093" width="5.5" style="2" customWidth="1"/>
    <col min="14094" max="14094" width="3.19921875" style="2" customWidth="1"/>
    <col min="14095" max="14095" width="7.5" style="2" customWidth="1"/>
    <col min="14096" max="14096" width="9.5" style="2" customWidth="1"/>
    <col min="14097" max="14097" width="3.19921875" style="2" customWidth="1"/>
    <col min="14098" max="14098" width="6" style="2" customWidth="1"/>
    <col min="14099" max="14099" width="3.19921875" style="2" customWidth="1"/>
    <col min="14100" max="14337" width="11.5" style="2"/>
    <col min="14338" max="14338" width="7" style="2" customWidth="1"/>
    <col min="14339" max="14340" width="50.5" style="2" customWidth="1"/>
    <col min="14341" max="14345" width="3.5" style="2" customWidth="1"/>
    <col min="14346" max="14346" width="2" style="2" customWidth="1"/>
    <col min="14347" max="14348" width="6.5" style="2" customWidth="1"/>
    <col min="14349" max="14349" width="5.5" style="2" customWidth="1"/>
    <col min="14350" max="14350" width="3.19921875" style="2" customWidth="1"/>
    <col min="14351" max="14351" width="7.5" style="2" customWidth="1"/>
    <col min="14352" max="14352" width="9.5" style="2" customWidth="1"/>
    <col min="14353" max="14353" width="3.19921875" style="2" customWidth="1"/>
    <col min="14354" max="14354" width="6" style="2" customWidth="1"/>
    <col min="14355" max="14355" width="3.19921875" style="2" customWidth="1"/>
    <col min="14356" max="14593" width="11.5" style="2"/>
    <col min="14594" max="14594" width="7" style="2" customWidth="1"/>
    <col min="14595" max="14596" width="50.5" style="2" customWidth="1"/>
    <col min="14597" max="14601" width="3.5" style="2" customWidth="1"/>
    <col min="14602" max="14602" width="2" style="2" customWidth="1"/>
    <col min="14603" max="14604" width="6.5" style="2" customWidth="1"/>
    <col min="14605" max="14605" width="5.5" style="2" customWidth="1"/>
    <col min="14606" max="14606" width="3.19921875" style="2" customWidth="1"/>
    <col min="14607" max="14607" width="7.5" style="2" customWidth="1"/>
    <col min="14608" max="14608" width="9.5" style="2" customWidth="1"/>
    <col min="14609" max="14609" width="3.19921875" style="2" customWidth="1"/>
    <col min="14610" max="14610" width="6" style="2" customWidth="1"/>
    <col min="14611" max="14611" width="3.19921875" style="2" customWidth="1"/>
    <col min="14612" max="14849" width="11.5" style="2"/>
    <col min="14850" max="14850" width="7" style="2" customWidth="1"/>
    <col min="14851" max="14852" width="50.5" style="2" customWidth="1"/>
    <col min="14853" max="14857" width="3.5" style="2" customWidth="1"/>
    <col min="14858" max="14858" width="2" style="2" customWidth="1"/>
    <col min="14859" max="14860" width="6.5" style="2" customWidth="1"/>
    <col min="14861" max="14861" width="5.5" style="2" customWidth="1"/>
    <col min="14862" max="14862" width="3.19921875" style="2" customWidth="1"/>
    <col min="14863" max="14863" width="7.5" style="2" customWidth="1"/>
    <col min="14864" max="14864" width="9.5" style="2" customWidth="1"/>
    <col min="14865" max="14865" width="3.19921875" style="2" customWidth="1"/>
    <col min="14866" max="14866" width="6" style="2" customWidth="1"/>
    <col min="14867" max="14867" width="3.19921875" style="2" customWidth="1"/>
    <col min="14868" max="15105" width="11.5" style="2"/>
    <col min="15106" max="15106" width="7" style="2" customWidth="1"/>
    <col min="15107" max="15108" width="50.5" style="2" customWidth="1"/>
    <col min="15109" max="15113" width="3.5" style="2" customWidth="1"/>
    <col min="15114" max="15114" width="2" style="2" customWidth="1"/>
    <col min="15115" max="15116" width="6.5" style="2" customWidth="1"/>
    <col min="15117" max="15117" width="5.5" style="2" customWidth="1"/>
    <col min="15118" max="15118" width="3.19921875" style="2" customWidth="1"/>
    <col min="15119" max="15119" width="7.5" style="2" customWidth="1"/>
    <col min="15120" max="15120" width="9.5" style="2" customWidth="1"/>
    <col min="15121" max="15121" width="3.19921875" style="2" customWidth="1"/>
    <col min="15122" max="15122" width="6" style="2" customWidth="1"/>
    <col min="15123" max="15123" width="3.19921875" style="2" customWidth="1"/>
    <col min="15124" max="15361" width="11.5" style="2"/>
    <col min="15362" max="15362" width="7" style="2" customWidth="1"/>
    <col min="15363" max="15364" width="50.5" style="2" customWidth="1"/>
    <col min="15365" max="15369" width="3.5" style="2" customWidth="1"/>
    <col min="15370" max="15370" width="2" style="2" customWidth="1"/>
    <col min="15371" max="15372" width="6.5" style="2" customWidth="1"/>
    <col min="15373" max="15373" width="5.5" style="2" customWidth="1"/>
    <col min="15374" max="15374" width="3.19921875" style="2" customWidth="1"/>
    <col min="15375" max="15375" width="7.5" style="2" customWidth="1"/>
    <col min="15376" max="15376" width="9.5" style="2" customWidth="1"/>
    <col min="15377" max="15377" width="3.19921875" style="2" customWidth="1"/>
    <col min="15378" max="15378" width="6" style="2" customWidth="1"/>
    <col min="15379" max="15379" width="3.19921875" style="2" customWidth="1"/>
    <col min="15380" max="15617" width="11.5" style="2"/>
    <col min="15618" max="15618" width="7" style="2" customWidth="1"/>
    <col min="15619" max="15620" width="50.5" style="2" customWidth="1"/>
    <col min="15621" max="15625" width="3.5" style="2" customWidth="1"/>
    <col min="15626" max="15626" width="2" style="2" customWidth="1"/>
    <col min="15627" max="15628" width="6.5" style="2" customWidth="1"/>
    <col min="15629" max="15629" width="5.5" style="2" customWidth="1"/>
    <col min="15630" max="15630" width="3.19921875" style="2" customWidth="1"/>
    <col min="15631" max="15631" width="7.5" style="2" customWidth="1"/>
    <col min="15632" max="15632" width="9.5" style="2" customWidth="1"/>
    <col min="15633" max="15633" width="3.19921875" style="2" customWidth="1"/>
    <col min="15634" max="15634" width="6" style="2" customWidth="1"/>
    <col min="15635" max="15635" width="3.19921875" style="2" customWidth="1"/>
    <col min="15636" max="15873" width="11.5" style="2"/>
    <col min="15874" max="15874" width="7" style="2" customWidth="1"/>
    <col min="15875" max="15876" width="50.5" style="2" customWidth="1"/>
    <col min="15877" max="15881" width="3.5" style="2" customWidth="1"/>
    <col min="15882" max="15882" width="2" style="2" customWidth="1"/>
    <col min="15883" max="15884" width="6.5" style="2" customWidth="1"/>
    <col min="15885" max="15885" width="5.5" style="2" customWidth="1"/>
    <col min="15886" max="15886" width="3.19921875" style="2" customWidth="1"/>
    <col min="15887" max="15887" width="7.5" style="2" customWidth="1"/>
    <col min="15888" max="15888" width="9.5" style="2" customWidth="1"/>
    <col min="15889" max="15889" width="3.19921875" style="2" customWidth="1"/>
    <col min="15890" max="15890" width="6" style="2" customWidth="1"/>
    <col min="15891" max="15891" width="3.19921875" style="2" customWidth="1"/>
    <col min="15892" max="16129" width="11.5" style="2"/>
    <col min="16130" max="16130" width="7" style="2" customWidth="1"/>
    <col min="16131" max="16132" width="50.5" style="2" customWidth="1"/>
    <col min="16133" max="16137" width="3.5" style="2" customWidth="1"/>
    <col min="16138" max="16138" width="2" style="2" customWidth="1"/>
    <col min="16139" max="16140" width="6.5" style="2" customWidth="1"/>
    <col min="16141" max="16141" width="5.5" style="2" customWidth="1"/>
    <col min="16142" max="16142" width="3.19921875" style="2" customWidth="1"/>
    <col min="16143" max="16143" width="7.5" style="2" customWidth="1"/>
    <col min="16144" max="16144" width="9.5" style="2" customWidth="1"/>
    <col min="16145" max="16145" width="3.19921875" style="2" customWidth="1"/>
    <col min="16146" max="16146" width="6" style="2" customWidth="1"/>
    <col min="16147" max="16147" width="3.19921875" style="2" customWidth="1"/>
    <col min="16148" max="16384" width="11.5" style="2"/>
  </cols>
  <sheetData>
    <row r="1" spans="2:24" ht="14.4" thickBot="1" x14ac:dyDescent="0.35"/>
    <row r="2" spans="2:24" ht="25.05" customHeight="1" thickBot="1" x14ac:dyDescent="0.35">
      <c r="B2" s="151" t="s">
        <v>104</v>
      </c>
      <c r="C2" s="136" t="s">
        <v>59</v>
      </c>
      <c r="D2" s="137" t="s">
        <v>81</v>
      </c>
      <c r="E2" s="154" t="s">
        <v>38</v>
      </c>
      <c r="F2" s="155"/>
      <c r="G2" s="155"/>
      <c r="H2" s="155"/>
      <c r="I2" s="156"/>
    </row>
    <row r="3" spans="2:24" ht="25.05" customHeight="1" x14ac:dyDescent="0.3">
      <c r="B3" s="152"/>
      <c r="C3" s="135" t="s">
        <v>82</v>
      </c>
      <c r="D3" s="167" t="s">
        <v>84</v>
      </c>
      <c r="E3" s="157"/>
      <c r="F3" s="158"/>
      <c r="G3" s="158"/>
      <c r="H3" s="158"/>
      <c r="I3" s="159"/>
    </row>
    <row r="4" spans="2:24" ht="25.05" customHeight="1" x14ac:dyDescent="0.3">
      <c r="B4" s="152"/>
      <c r="C4" s="6" t="s">
        <v>83</v>
      </c>
      <c r="D4" s="168"/>
      <c r="E4" s="157"/>
      <c r="F4" s="158"/>
      <c r="G4" s="158"/>
      <c r="H4" s="158"/>
      <c r="I4" s="159"/>
    </row>
    <row r="5" spans="2:24" ht="19.5" customHeight="1" x14ac:dyDescent="0.3">
      <c r="B5" s="152"/>
      <c r="C5" s="163" t="s">
        <v>80</v>
      </c>
      <c r="D5" s="165" t="s">
        <v>85</v>
      </c>
      <c r="E5" s="157"/>
      <c r="F5" s="158"/>
      <c r="G5" s="158"/>
      <c r="H5" s="158"/>
      <c r="I5" s="159"/>
    </row>
    <row r="6" spans="2:24" ht="19.5" customHeight="1" thickBot="1" x14ac:dyDescent="0.35">
      <c r="B6" s="153"/>
      <c r="C6" s="164"/>
      <c r="D6" s="166"/>
      <c r="E6" s="160"/>
      <c r="F6" s="161"/>
      <c r="G6" s="161"/>
      <c r="H6" s="161"/>
      <c r="I6" s="162"/>
    </row>
    <row r="7" spans="2:24" ht="19.5" customHeight="1" thickBot="1" x14ac:dyDescent="0.35">
      <c r="B7" s="7"/>
      <c r="C7" s="8"/>
      <c r="D7" s="9"/>
      <c r="E7" s="10"/>
      <c r="F7" s="10"/>
      <c r="G7" s="10"/>
      <c r="H7" s="10"/>
      <c r="I7" s="10"/>
    </row>
    <row r="8" spans="2:24" s="1" customFormat="1" ht="28.05" customHeight="1" thickBot="1" x14ac:dyDescent="0.35">
      <c r="B8" s="139" t="s">
        <v>116</v>
      </c>
      <c r="C8" s="139" t="s">
        <v>86</v>
      </c>
      <c r="D8" s="138" t="s">
        <v>103</v>
      </c>
      <c r="E8" s="11" t="s">
        <v>39</v>
      </c>
      <c r="F8" s="12">
        <v>5</v>
      </c>
      <c r="G8" s="13"/>
      <c r="H8" s="14" t="s">
        <v>40</v>
      </c>
      <c r="I8" s="15" t="s">
        <v>105</v>
      </c>
      <c r="K8" s="145" t="s">
        <v>41</v>
      </c>
      <c r="L8" s="145"/>
      <c r="M8" s="16"/>
      <c r="N8" s="16"/>
      <c r="O8" s="16"/>
      <c r="P8" s="16"/>
      <c r="Q8" s="16"/>
      <c r="R8" s="16"/>
      <c r="S8" s="16"/>
      <c r="T8" s="16"/>
      <c r="U8" s="16"/>
      <c r="V8" s="16"/>
      <c r="W8" s="124"/>
      <c r="X8" s="124"/>
    </row>
    <row r="9" spans="2:24" ht="22.05" customHeight="1" thickBot="1" x14ac:dyDescent="0.35">
      <c r="B9" s="146" t="s">
        <v>42</v>
      </c>
      <c r="C9" s="147"/>
      <c r="D9" s="17" t="s">
        <v>43</v>
      </c>
      <c r="E9" s="18" t="s">
        <v>44</v>
      </c>
      <c r="F9" s="19">
        <v>0</v>
      </c>
      <c r="G9" s="19">
        <v>1</v>
      </c>
      <c r="H9" s="19">
        <v>2</v>
      </c>
      <c r="I9" s="20">
        <v>3</v>
      </c>
      <c r="K9" s="21"/>
    </row>
    <row r="10" spans="2:24" s="33" customFormat="1" ht="21" customHeight="1" thickBot="1" x14ac:dyDescent="0.35">
      <c r="B10" s="22" t="s">
        <v>60</v>
      </c>
      <c r="C10" s="148" t="s">
        <v>0</v>
      </c>
      <c r="D10" s="149"/>
      <c r="E10" s="23"/>
      <c r="F10" s="24"/>
      <c r="G10" s="24"/>
      <c r="H10" s="24"/>
      <c r="I10" s="25"/>
      <c r="J10" s="26"/>
      <c r="K10" s="27">
        <v>0.1</v>
      </c>
      <c r="L10" s="28">
        <f>P10</f>
        <v>1</v>
      </c>
      <c r="M10" s="29">
        <f>IF(N10=1,SUMPRODUCT(M11:M16,N11:N16)/SUMPRODUCT(K11:K16,N11:N16),0)</f>
        <v>20.000000000000004</v>
      </c>
      <c r="N10" s="30">
        <f>IF(SUM(N11:N16)=0,0,1)</f>
        <v>1</v>
      </c>
      <c r="O10" s="31"/>
      <c r="P10" s="31">
        <f>SUM(P11:P16)</f>
        <v>1</v>
      </c>
      <c r="Q10" s="30"/>
      <c r="R10" s="30" t="b">
        <f>OR(R11=FALSE,R12=FALSE,R13=FALSE,R14=FALSE,R16=FALSE,R15=FALSE)</f>
        <v>1</v>
      </c>
      <c r="S10" s="30"/>
      <c r="T10" s="125"/>
      <c r="V10" s="126"/>
      <c r="W10" s="32"/>
      <c r="X10" s="32"/>
    </row>
    <row r="11" spans="2:24" ht="47.4" thickBot="1" x14ac:dyDescent="0.35">
      <c r="B11" s="188"/>
      <c r="C11" s="191" t="s">
        <v>0</v>
      </c>
      <c r="D11" s="48" t="s">
        <v>63</v>
      </c>
      <c r="E11" s="34"/>
      <c r="F11" s="35"/>
      <c r="G11" s="35"/>
      <c r="H11" s="35"/>
      <c r="I11" s="36" t="s">
        <v>78</v>
      </c>
      <c r="J11" s="37" t="str">
        <f t="shared" ref="J11:J56" si="0">(IF(N11&gt;1,"◄",""))</f>
        <v/>
      </c>
      <c r="K11" s="38">
        <v>0.15</v>
      </c>
      <c r="L11" s="39"/>
      <c r="M11" s="40">
        <f t="shared" ref="M11:M16" si="1">(IF(G11&lt;&gt;"",1/3,0)+IF(H11&lt;&gt;"",2/3,0)+IF(I11&lt;&gt;"",1,0))*K11*20</f>
        <v>3</v>
      </c>
      <c r="N11" s="41">
        <f t="shared" ref="N11:N16" si="2">IF(E11="",IF(F11&lt;&gt;"",1,0)+IF(G11&lt;&gt;"",1,0)+IF(H11&lt;&gt;"",1,0)+IF(I11&lt;&gt;"",1,0),0)</f>
        <v>1</v>
      </c>
      <c r="O11" s="42">
        <f t="shared" ref="O11:O16" si="3">IF(E11&lt;&gt;"",0,(IF(F11&lt;&gt;"",0.02,(M11/(K11*20)))))</f>
        <v>1</v>
      </c>
      <c r="P11" s="42">
        <f t="shared" ref="P11:P16" si="4">IF(E11&lt;&gt;"",0,K11)</f>
        <v>0.15</v>
      </c>
      <c r="Q11" s="41">
        <f t="shared" ref="Q11:Q16" si="5">IF(J11&lt;&gt;"",1,0)</f>
        <v>0</v>
      </c>
      <c r="R11" s="41" t="b">
        <f t="shared" ref="R11:R16" si="6">IF(E11="",OR(F11&lt;&gt;"",G11&lt;&gt;"",H11&lt;&gt;"",I11&lt;&gt;""),0)</f>
        <v>1</v>
      </c>
      <c r="S11" s="41">
        <f t="shared" ref="S11:S16" si="7">IF(E11&lt;&gt;"",IF(F11&lt;&gt;"",1,0)+IF(G11&lt;&gt;"",1,0)+IF(H11&lt;&gt;"",1,0)+IF(I11&lt;&gt;"",1,0),0)</f>
        <v>0</v>
      </c>
      <c r="T11" s="127"/>
    </row>
    <row r="12" spans="2:24" ht="31.8" thickBot="1" x14ac:dyDescent="0.35">
      <c r="B12" s="189"/>
      <c r="C12" s="192"/>
      <c r="D12" s="48" t="s">
        <v>64</v>
      </c>
      <c r="E12" s="34"/>
      <c r="F12" s="43"/>
      <c r="G12" s="43"/>
      <c r="H12" s="43"/>
      <c r="I12" s="44" t="s">
        <v>78</v>
      </c>
      <c r="J12" s="37" t="str">
        <f t="shared" si="0"/>
        <v/>
      </c>
      <c r="K12" s="38">
        <v>0.35</v>
      </c>
      <c r="L12" s="39"/>
      <c r="M12" s="40">
        <f t="shared" si="1"/>
        <v>7</v>
      </c>
      <c r="N12" s="41">
        <f t="shared" si="2"/>
        <v>1</v>
      </c>
      <c r="O12" s="42">
        <f t="shared" si="3"/>
        <v>1</v>
      </c>
      <c r="P12" s="42">
        <f t="shared" si="4"/>
        <v>0.35</v>
      </c>
      <c r="Q12" s="41">
        <f t="shared" si="5"/>
        <v>0</v>
      </c>
      <c r="R12" s="41" t="b">
        <f t="shared" si="6"/>
        <v>1</v>
      </c>
      <c r="S12" s="41">
        <f t="shared" si="7"/>
        <v>0</v>
      </c>
      <c r="T12" s="127"/>
    </row>
    <row r="13" spans="2:24" s="5" customFormat="1" ht="16.2" thickBot="1" x14ac:dyDescent="0.35">
      <c r="B13" s="189"/>
      <c r="C13" s="192"/>
      <c r="D13" s="48" t="s">
        <v>15</v>
      </c>
      <c r="E13" s="34"/>
      <c r="F13" s="43"/>
      <c r="G13" s="43"/>
      <c r="H13" s="43"/>
      <c r="I13" s="44"/>
      <c r="J13" s="37" t="str">
        <f t="shared" si="0"/>
        <v/>
      </c>
      <c r="K13" s="38">
        <v>0.1</v>
      </c>
      <c r="L13" s="39"/>
      <c r="M13" s="40">
        <f t="shared" si="1"/>
        <v>0</v>
      </c>
      <c r="N13" s="41">
        <f t="shared" si="2"/>
        <v>0</v>
      </c>
      <c r="O13" s="42">
        <f t="shared" si="3"/>
        <v>0</v>
      </c>
      <c r="P13" s="42">
        <f t="shared" si="4"/>
        <v>0.1</v>
      </c>
      <c r="Q13" s="41">
        <f t="shared" si="5"/>
        <v>0</v>
      </c>
      <c r="R13" s="41" t="b">
        <f t="shared" si="6"/>
        <v>0</v>
      </c>
      <c r="S13" s="41">
        <f t="shared" si="7"/>
        <v>0</v>
      </c>
      <c r="T13" s="127"/>
      <c r="W13" s="4"/>
      <c r="X13" s="4"/>
    </row>
    <row r="14" spans="2:24" s="5" customFormat="1" ht="31.8" thickBot="1" x14ac:dyDescent="0.35">
      <c r="B14" s="189"/>
      <c r="C14" s="192"/>
      <c r="D14" s="66" t="s">
        <v>68</v>
      </c>
      <c r="E14" s="45"/>
      <c r="F14" s="46"/>
      <c r="G14" s="46"/>
      <c r="H14" s="46"/>
      <c r="I14" s="47" t="s">
        <v>78</v>
      </c>
      <c r="J14" s="37" t="str">
        <f t="shared" si="0"/>
        <v/>
      </c>
      <c r="K14" s="38">
        <v>0.2</v>
      </c>
      <c r="L14" s="39"/>
      <c r="M14" s="40">
        <f t="shared" si="1"/>
        <v>4</v>
      </c>
      <c r="N14" s="41">
        <f t="shared" si="2"/>
        <v>1</v>
      </c>
      <c r="O14" s="42">
        <f t="shared" si="3"/>
        <v>1</v>
      </c>
      <c r="P14" s="42">
        <f t="shared" si="4"/>
        <v>0.2</v>
      </c>
      <c r="Q14" s="41">
        <f t="shared" si="5"/>
        <v>0</v>
      </c>
      <c r="R14" s="41" t="b">
        <f t="shared" si="6"/>
        <v>1</v>
      </c>
      <c r="S14" s="41">
        <f t="shared" si="7"/>
        <v>0</v>
      </c>
      <c r="T14" s="127"/>
      <c r="W14" s="4"/>
      <c r="X14" s="4"/>
    </row>
    <row r="15" spans="2:24" s="5" customFormat="1" ht="16.2" thickBot="1" x14ac:dyDescent="0.35">
      <c r="B15" s="189"/>
      <c r="C15" s="192"/>
      <c r="D15" s="48" t="s">
        <v>65</v>
      </c>
      <c r="E15" s="34"/>
      <c r="F15" s="43"/>
      <c r="G15" s="43"/>
      <c r="H15" s="43"/>
      <c r="I15" s="44" t="s">
        <v>78</v>
      </c>
      <c r="J15" s="37" t="str">
        <f t="shared" si="0"/>
        <v/>
      </c>
      <c r="K15" s="38">
        <v>0.1</v>
      </c>
      <c r="L15" s="39"/>
      <c r="M15" s="40">
        <f t="shared" ref="M15" si="8">(IF(G15&lt;&gt;"",1/3,0)+IF(H15&lt;&gt;"",2/3,0)+IF(I15&lt;&gt;"",1,0))*K15*20</f>
        <v>2</v>
      </c>
      <c r="N15" s="41">
        <f t="shared" ref="N15" si="9">IF(E15="",IF(F15&lt;&gt;"",1,0)+IF(G15&lt;&gt;"",1,0)+IF(H15&lt;&gt;"",1,0)+IF(I15&lt;&gt;"",1,0),0)</f>
        <v>1</v>
      </c>
      <c r="O15" s="42">
        <f t="shared" ref="O15" si="10">IF(E15&lt;&gt;"",0,(IF(F15&lt;&gt;"",0.02,(M15/(K15*20)))))</f>
        <v>1</v>
      </c>
      <c r="P15" s="42">
        <f t="shared" ref="P15" si="11">IF(E15&lt;&gt;"",0,K15)</f>
        <v>0.1</v>
      </c>
      <c r="Q15" s="41">
        <f t="shared" ref="Q15" si="12">IF(J15&lt;&gt;"",1,0)</f>
        <v>0</v>
      </c>
      <c r="R15" s="41" t="b">
        <f t="shared" ref="R15" si="13">IF(E15="",OR(F15&lt;&gt;"",G15&lt;&gt;"",H15&lt;&gt;"",I15&lt;&gt;""),0)</f>
        <v>1</v>
      </c>
      <c r="S15" s="41">
        <f t="shared" ref="S15" si="14">IF(E15&lt;&gt;"",IF(F15&lt;&gt;"",1,0)+IF(G15&lt;&gt;"",1,0)+IF(H15&lt;&gt;"",1,0)+IF(I15&lt;&gt;"",1,0),0)</f>
        <v>0</v>
      </c>
      <c r="T15" s="127"/>
      <c r="W15" s="4"/>
      <c r="X15" s="4"/>
    </row>
    <row r="16" spans="2:24" s="5" customFormat="1" ht="47.4" thickBot="1" x14ac:dyDescent="0.35">
      <c r="B16" s="189"/>
      <c r="C16" s="192"/>
      <c r="D16" s="48" t="s">
        <v>13</v>
      </c>
      <c r="E16" s="34"/>
      <c r="F16" s="43"/>
      <c r="G16" s="43"/>
      <c r="H16" s="43"/>
      <c r="I16" s="44" t="s">
        <v>78</v>
      </c>
      <c r="J16" s="37" t="str">
        <f t="shared" si="0"/>
        <v/>
      </c>
      <c r="K16" s="38">
        <v>0.1</v>
      </c>
      <c r="L16" s="39"/>
      <c r="M16" s="40">
        <f t="shared" si="1"/>
        <v>2</v>
      </c>
      <c r="N16" s="41">
        <f t="shared" si="2"/>
        <v>1</v>
      </c>
      <c r="O16" s="42">
        <f t="shared" si="3"/>
        <v>1</v>
      </c>
      <c r="P16" s="42">
        <f t="shared" si="4"/>
        <v>0.1</v>
      </c>
      <c r="Q16" s="41">
        <f t="shared" si="5"/>
        <v>0</v>
      </c>
      <c r="R16" s="41" t="b">
        <f t="shared" si="6"/>
        <v>1</v>
      </c>
      <c r="S16" s="41">
        <f t="shared" si="7"/>
        <v>0</v>
      </c>
      <c r="T16" s="127"/>
      <c r="W16" s="4"/>
      <c r="X16" s="4"/>
    </row>
    <row r="17" spans="2:22" s="32" customFormat="1" ht="21" customHeight="1" thickBot="1" x14ac:dyDescent="0.35">
      <c r="B17" s="22" t="s">
        <v>61</v>
      </c>
      <c r="C17" s="150" t="s">
        <v>1</v>
      </c>
      <c r="D17" s="150"/>
      <c r="E17" s="129"/>
      <c r="F17" s="130"/>
      <c r="G17" s="130"/>
      <c r="H17" s="130"/>
      <c r="I17" s="131"/>
      <c r="J17" s="37"/>
      <c r="K17" s="27">
        <v>0.1</v>
      </c>
      <c r="L17" s="28">
        <f>P17</f>
        <v>0.99999999999999989</v>
      </c>
      <c r="M17" s="29">
        <f>IF(N17=1,SUMPRODUCT(M18:M22,N18:N22)/SUMPRODUCT(K18:K22,N18:N22),0)</f>
        <v>20.000000000000004</v>
      </c>
      <c r="N17" s="30">
        <f>IF(SUM(N18:N22)=0,0,1)</f>
        <v>1</v>
      </c>
      <c r="O17" s="31"/>
      <c r="P17" s="31">
        <f>SUM(P18:P22)</f>
        <v>0.99999999999999989</v>
      </c>
      <c r="Q17" s="30"/>
      <c r="R17" s="30" t="b">
        <f>OR(R18=FALSE,R19=FALSE,R20=FALSE,R21=FALSE,R22=FALSE)</f>
        <v>0</v>
      </c>
      <c r="S17" s="30"/>
      <c r="T17" s="125"/>
      <c r="U17" s="126"/>
      <c r="V17" s="126"/>
    </row>
    <row r="18" spans="2:22" s="4" customFormat="1" ht="47.4" thickBot="1" x14ac:dyDescent="0.35">
      <c r="B18" s="188"/>
      <c r="C18" s="182" t="s">
        <v>1</v>
      </c>
      <c r="D18" s="48" t="s">
        <v>67</v>
      </c>
      <c r="E18" s="49"/>
      <c r="F18" s="50"/>
      <c r="G18" s="50"/>
      <c r="H18" s="50"/>
      <c r="I18" s="51" t="s">
        <v>78</v>
      </c>
      <c r="J18" s="37" t="str">
        <f t="shared" si="0"/>
        <v/>
      </c>
      <c r="K18" s="38">
        <v>0.1</v>
      </c>
      <c r="L18" s="39"/>
      <c r="M18" s="40">
        <f>(IF(G18&lt;&gt;"",1/3,0)+IF(H18&lt;&gt;"",2/3,0)+IF(I18&lt;&gt;"",1,0))*K18*20</f>
        <v>2</v>
      </c>
      <c r="N18" s="41">
        <f>IF(E18="",IF(F18&lt;&gt;"",1,0)+IF(G18&lt;&gt;"",1,0)+IF(H18&lt;&gt;"",1,0)+IF(I18&lt;&gt;"",1,0),0)</f>
        <v>1</v>
      </c>
      <c r="O18" s="42">
        <f>IF(E18&lt;&gt;"",0,(IF(F18&lt;&gt;"",0.02,(M18/(K18*20)))))</f>
        <v>1</v>
      </c>
      <c r="P18" s="42">
        <f>IF(E18&lt;&gt;"",0,K18)</f>
        <v>0.1</v>
      </c>
      <c r="Q18" s="41">
        <f>IF(J18&lt;&gt;"",1,0)</f>
        <v>0</v>
      </c>
      <c r="R18" s="41" t="b">
        <f>IF(E18="",OR(F18&lt;&gt;"",G18&lt;&gt;"",H18&lt;&gt;"",I18&lt;&gt;""),0)</f>
        <v>1</v>
      </c>
      <c r="S18" s="41">
        <f>IF(E18&lt;&gt;"",IF(F18&lt;&gt;"",1,0)+IF(G18&lt;&gt;"",1,0)+IF(H18&lt;&gt;"",1,0)+IF(I18&lt;&gt;"",1,0),0)</f>
        <v>0</v>
      </c>
      <c r="T18" s="127"/>
      <c r="V18" s="5"/>
    </row>
    <row r="19" spans="2:22" s="4" customFormat="1" ht="34.049999999999997" customHeight="1" thickBot="1" x14ac:dyDescent="0.35">
      <c r="B19" s="189"/>
      <c r="C19" s="183"/>
      <c r="D19" s="48" t="s">
        <v>14</v>
      </c>
      <c r="E19" s="53"/>
      <c r="F19" s="54"/>
      <c r="G19" s="54"/>
      <c r="H19" s="54"/>
      <c r="I19" s="55" t="s">
        <v>78</v>
      </c>
      <c r="J19" s="37" t="str">
        <f t="shared" si="0"/>
        <v/>
      </c>
      <c r="K19" s="38">
        <v>0.35</v>
      </c>
      <c r="L19" s="39"/>
      <c r="M19" s="40">
        <f>(IF(G19&lt;&gt;"",1/3,0)+IF(H19&lt;&gt;"",2/3,0)+IF(I19&lt;&gt;"",1,0))*K19*20</f>
        <v>7</v>
      </c>
      <c r="N19" s="41">
        <f>IF(E19="",IF(F19&lt;&gt;"",1,0)+IF(G19&lt;&gt;"",1,0)+IF(H19&lt;&gt;"",1,0)+IF(I19&lt;&gt;"",1,0),0)</f>
        <v>1</v>
      </c>
      <c r="O19" s="42">
        <f>IF(E19&lt;&gt;"",0,(IF(F19&lt;&gt;"",0.02,(M19/(K19*20)))))</f>
        <v>1</v>
      </c>
      <c r="P19" s="42">
        <f>IF(E19&lt;&gt;"",0,K19)</f>
        <v>0.35</v>
      </c>
      <c r="Q19" s="41">
        <f>IF(J19&lt;&gt;"",1,0)</f>
        <v>0</v>
      </c>
      <c r="R19" s="41" t="b">
        <f>IF(E19="",OR(F19&lt;&gt;"",G19&lt;&gt;"",H19&lt;&gt;"",I19&lt;&gt;""),0)</f>
        <v>1</v>
      </c>
      <c r="S19" s="41">
        <f>IF(E19&lt;&gt;"",IF(F19&lt;&gt;"",1,0)+IF(G19&lt;&gt;"",1,0)+IF(H19&lt;&gt;"",1,0)+IF(I19&lt;&gt;"",1,0),0)</f>
        <v>0</v>
      </c>
      <c r="T19" s="127"/>
      <c r="V19" s="5"/>
    </row>
    <row r="20" spans="2:22" s="4" customFormat="1" ht="27" customHeight="1" thickBot="1" x14ac:dyDescent="0.35">
      <c r="B20" s="189"/>
      <c r="C20" s="183"/>
      <c r="D20" s="48" t="s">
        <v>16</v>
      </c>
      <c r="E20" s="49"/>
      <c r="F20" s="50"/>
      <c r="G20" s="50"/>
      <c r="H20" s="50"/>
      <c r="I20" s="51" t="s">
        <v>78</v>
      </c>
      <c r="J20" s="37" t="str">
        <f t="shared" si="0"/>
        <v/>
      </c>
      <c r="K20" s="38">
        <v>0.2</v>
      </c>
      <c r="L20" s="39"/>
      <c r="M20" s="40">
        <f>(IF(G20&lt;&gt;"",1/3,0)+IF(H20&lt;&gt;"",2/3,0)+IF(I20&lt;&gt;"",1,0))*K20*20</f>
        <v>4</v>
      </c>
      <c r="N20" s="41">
        <f>IF(E20="",IF(F20&lt;&gt;"",1,0)+IF(G20&lt;&gt;"",1,0)+IF(H20&lt;&gt;"",1,0)+IF(I20&lt;&gt;"",1,0),0)</f>
        <v>1</v>
      </c>
      <c r="O20" s="42">
        <f>IF(E20&lt;&gt;"",0,(IF(F20&lt;&gt;"",0.02,(M20/(K20*20)))))</f>
        <v>1</v>
      </c>
      <c r="P20" s="42">
        <f>IF(E20&lt;&gt;"",0,K20)</f>
        <v>0.2</v>
      </c>
      <c r="Q20" s="41">
        <f>IF(J20&lt;&gt;"",1,0)</f>
        <v>0</v>
      </c>
      <c r="R20" s="41" t="b">
        <f>IF(E20="",OR(F20&lt;&gt;"",G20&lt;&gt;"",H20&lt;&gt;"",I20&lt;&gt;""),0)</f>
        <v>1</v>
      </c>
      <c r="S20" s="41">
        <f>IF(E20&lt;&gt;"",IF(F20&lt;&gt;"",1,0)+IF(G20&lt;&gt;"",1,0)+IF(H20&lt;&gt;"",1,0)+IF(I20&lt;&gt;"",1,0),0)</f>
        <v>0</v>
      </c>
      <c r="T20" s="127"/>
      <c r="V20" s="5"/>
    </row>
    <row r="21" spans="2:22" s="4" customFormat="1" ht="27" customHeight="1" thickBot="1" x14ac:dyDescent="0.35">
      <c r="B21" s="189"/>
      <c r="C21" s="183"/>
      <c r="D21" s="48" t="s">
        <v>17</v>
      </c>
      <c r="E21" s="53"/>
      <c r="F21" s="54"/>
      <c r="G21" s="54"/>
      <c r="H21" s="54"/>
      <c r="I21" s="55" t="s">
        <v>78</v>
      </c>
      <c r="J21" s="37" t="str">
        <f t="shared" si="0"/>
        <v/>
      </c>
      <c r="K21" s="38">
        <v>0.2</v>
      </c>
      <c r="L21" s="39"/>
      <c r="M21" s="40">
        <f>(IF(G21&lt;&gt;"",1/3,0)+IF(H21&lt;&gt;"",2/3,0)+IF(I21&lt;&gt;"",1,0))*K21*20</f>
        <v>4</v>
      </c>
      <c r="N21" s="41">
        <f>IF(E21="",IF(F21&lt;&gt;"",1,0)+IF(G21&lt;&gt;"",1,0)+IF(H21&lt;&gt;"",1,0)+IF(I21&lt;&gt;"",1,0),0)</f>
        <v>1</v>
      </c>
      <c r="O21" s="42">
        <f>IF(E21&lt;&gt;"",0,(IF(F21&lt;&gt;"",0.02,(M21/(K21*20)))))</f>
        <v>1</v>
      </c>
      <c r="P21" s="42">
        <f>IF(E21&lt;&gt;"",0,K21)</f>
        <v>0.2</v>
      </c>
      <c r="Q21" s="41">
        <f>IF(J21&lt;&gt;"",1,0)</f>
        <v>0</v>
      </c>
      <c r="R21" s="41" t="b">
        <f>IF(E21="",OR(F21&lt;&gt;"",G21&lt;&gt;"",H21&lt;&gt;"",I21&lt;&gt;""),0)</f>
        <v>1</v>
      </c>
      <c r="S21" s="41">
        <f>IF(E21&lt;&gt;"",IF(F21&lt;&gt;"",1,0)+IF(G21&lt;&gt;"",1,0)+IF(H21&lt;&gt;"",1,0)+IF(I21&lt;&gt;"",1,0),0)</f>
        <v>0</v>
      </c>
      <c r="T21" s="127"/>
      <c r="V21" s="5"/>
    </row>
    <row r="22" spans="2:22" s="4" customFormat="1" ht="27" customHeight="1" thickBot="1" x14ac:dyDescent="0.35">
      <c r="B22" s="190"/>
      <c r="C22" s="183"/>
      <c r="D22" s="48" t="s">
        <v>66</v>
      </c>
      <c r="E22" s="53"/>
      <c r="F22" s="54"/>
      <c r="G22" s="54"/>
      <c r="H22" s="54"/>
      <c r="I22" s="55" t="s">
        <v>78</v>
      </c>
      <c r="J22" s="37" t="str">
        <f t="shared" si="0"/>
        <v/>
      </c>
      <c r="K22" s="38">
        <v>0.15</v>
      </c>
      <c r="L22" s="39"/>
      <c r="M22" s="40">
        <f>(IF(G22&lt;&gt;"",1/3,0)+IF(H22&lt;&gt;"",2/3,0)+IF(I22&lt;&gt;"",1,0))*K22*20</f>
        <v>3</v>
      </c>
      <c r="N22" s="41">
        <f>IF(E22="",IF(F22&lt;&gt;"",1,0)+IF(G22&lt;&gt;"",1,0)+IF(H22&lt;&gt;"",1,0)+IF(I22&lt;&gt;"",1,0),0)</f>
        <v>1</v>
      </c>
      <c r="O22" s="42">
        <f>IF(E22&lt;&gt;"",0,(IF(F22&lt;&gt;"",0.02,(M22/(K22*20)))))</f>
        <v>1</v>
      </c>
      <c r="P22" s="42">
        <f>IF(E22&lt;&gt;"",0,K22)</f>
        <v>0.15</v>
      </c>
      <c r="Q22" s="41">
        <f>IF(J22&lt;&gt;"",1,0)</f>
        <v>0</v>
      </c>
      <c r="R22" s="41" t="b">
        <f>IF(E22="",OR(F22&lt;&gt;"",G22&lt;&gt;"",H22&lt;&gt;"",I22&lt;&gt;""),0)</f>
        <v>1</v>
      </c>
      <c r="S22" s="41">
        <f>IF(E22&lt;&gt;"",IF(F22&lt;&gt;"",1,0)+IF(G22&lt;&gt;"",1,0)+IF(H22&lt;&gt;"",1,0)+IF(I22&lt;&gt;"",1,0),0)</f>
        <v>0</v>
      </c>
      <c r="T22" s="127"/>
      <c r="V22" s="5"/>
    </row>
    <row r="23" spans="2:22" s="4" customFormat="1" ht="19.95" customHeight="1" thickBot="1" x14ac:dyDescent="0.35">
      <c r="B23" s="56" t="s">
        <v>62</v>
      </c>
      <c r="C23" s="173" t="s">
        <v>2</v>
      </c>
      <c r="D23" s="174"/>
      <c r="E23" s="57"/>
      <c r="F23" s="58"/>
      <c r="G23" s="58"/>
      <c r="H23" s="58"/>
      <c r="I23" s="59"/>
      <c r="J23" s="37"/>
      <c r="K23" s="27">
        <v>0.2</v>
      </c>
      <c r="L23" s="28">
        <f>P23</f>
        <v>1</v>
      </c>
      <c r="M23" s="29">
        <f>IF(N23=1,SUMPRODUCT(M24:M31,N24:N31)/SUMPRODUCT(K24:K31,N24:N31),0)</f>
        <v>20</v>
      </c>
      <c r="N23" s="30">
        <f>IF(SUM(N24:N31)=0,0,1)</f>
        <v>1</v>
      </c>
      <c r="O23" s="31"/>
      <c r="P23" s="31">
        <f>SUM(P24:P31)</f>
        <v>1</v>
      </c>
      <c r="Q23" s="30"/>
      <c r="R23" s="30" t="b">
        <f>OR(R24=FALSE,R25=FALSE,R26=FALSE,R27=FALSE,R28=FALSE,R29=FALSE,R30=FALSE,R31=FALSE)</f>
        <v>0</v>
      </c>
      <c r="S23" s="30"/>
      <c r="T23" s="128"/>
      <c r="U23" s="5"/>
      <c r="V23" s="5"/>
    </row>
    <row r="24" spans="2:22" s="4" customFormat="1" ht="28.05" customHeight="1" thickBot="1" x14ac:dyDescent="0.35">
      <c r="B24" s="188"/>
      <c r="C24" s="182" t="s">
        <v>2</v>
      </c>
      <c r="D24" s="48" t="s">
        <v>18</v>
      </c>
      <c r="E24" s="60"/>
      <c r="F24" s="54"/>
      <c r="G24" s="54"/>
      <c r="H24" s="54"/>
      <c r="I24" s="55" t="s">
        <v>78</v>
      </c>
      <c r="J24" s="37" t="str">
        <f t="shared" si="0"/>
        <v/>
      </c>
      <c r="K24" s="38">
        <v>0.05</v>
      </c>
      <c r="L24" s="39"/>
      <c r="M24" s="40">
        <f t="shared" ref="M24:M31" si="15">(IF(G24&lt;&gt;"",1/3,0)+IF(H24&lt;&gt;"",2/3,0)+IF(I24&lt;&gt;"",1,0))*K24*20</f>
        <v>1</v>
      </c>
      <c r="N24" s="41">
        <f t="shared" ref="N24:N31" si="16">IF(E24="",IF(F24&lt;&gt;"",1,0)+IF(G24&lt;&gt;"",1,0)+IF(H24&lt;&gt;"",1,0)+IF(I24&lt;&gt;"",1,0),0)</f>
        <v>1</v>
      </c>
      <c r="O24" s="42">
        <f t="shared" ref="O24:O31" si="17">IF(E24&lt;&gt;"",0,(IF(F24&lt;&gt;"",0.02,(M24/(K24*20)))))</f>
        <v>1</v>
      </c>
      <c r="P24" s="42">
        <f t="shared" ref="P24:P31" si="18">IF(E24&lt;&gt;"",0,K24)</f>
        <v>0.05</v>
      </c>
      <c r="Q24" s="41">
        <f t="shared" ref="Q24:Q31" si="19">IF(J24&lt;&gt;"",1,0)</f>
        <v>0</v>
      </c>
      <c r="R24" s="41" t="b">
        <f t="shared" ref="R24:R31" si="20">IF(E24="",OR(F24&lt;&gt;"",G24&lt;&gt;"",H24&lt;&gt;"",I24&lt;&gt;""),0)</f>
        <v>1</v>
      </c>
      <c r="S24" s="41">
        <f t="shared" ref="S24:S31" si="21">IF(E24&lt;&gt;"",IF(F24&lt;&gt;"",1,0)+IF(G24&lt;&gt;"",1,0)+IF(H24&lt;&gt;"",1,0)+IF(I24&lt;&gt;"",1,0),0)</f>
        <v>0</v>
      </c>
      <c r="U24" s="5"/>
      <c r="V24" s="5"/>
    </row>
    <row r="25" spans="2:22" s="4" customFormat="1" ht="28.05" customHeight="1" thickBot="1" x14ac:dyDescent="0.35">
      <c r="B25" s="189"/>
      <c r="C25" s="183"/>
      <c r="D25" s="48" t="s">
        <v>19</v>
      </c>
      <c r="E25" s="61"/>
      <c r="F25" s="50"/>
      <c r="G25" s="50"/>
      <c r="H25" s="50"/>
      <c r="I25" s="51" t="s">
        <v>78</v>
      </c>
      <c r="J25" s="37" t="str">
        <f t="shared" si="0"/>
        <v/>
      </c>
      <c r="K25" s="38">
        <v>0.2</v>
      </c>
      <c r="L25" s="39"/>
      <c r="M25" s="40">
        <f t="shared" si="15"/>
        <v>4</v>
      </c>
      <c r="N25" s="41">
        <f t="shared" si="16"/>
        <v>1</v>
      </c>
      <c r="O25" s="42">
        <f t="shared" si="17"/>
        <v>1</v>
      </c>
      <c r="P25" s="42">
        <f t="shared" si="18"/>
        <v>0.2</v>
      </c>
      <c r="Q25" s="41">
        <f t="shared" si="19"/>
        <v>0</v>
      </c>
      <c r="R25" s="41" t="b">
        <f t="shared" si="20"/>
        <v>1</v>
      </c>
      <c r="S25" s="41">
        <f t="shared" si="21"/>
        <v>0</v>
      </c>
      <c r="U25" s="5"/>
      <c r="V25" s="5"/>
    </row>
    <row r="26" spans="2:22" s="4" customFormat="1" ht="28.05" customHeight="1" thickBot="1" x14ac:dyDescent="0.35">
      <c r="B26" s="189"/>
      <c r="C26" s="183"/>
      <c r="D26" s="48" t="s">
        <v>20</v>
      </c>
      <c r="E26" s="60"/>
      <c r="F26" s="54"/>
      <c r="G26" s="54"/>
      <c r="H26" s="54"/>
      <c r="I26" s="55" t="s">
        <v>78</v>
      </c>
      <c r="J26" s="37" t="str">
        <f t="shared" si="0"/>
        <v/>
      </c>
      <c r="K26" s="38">
        <v>0.25</v>
      </c>
      <c r="L26" s="39"/>
      <c r="M26" s="40">
        <f t="shared" si="15"/>
        <v>5</v>
      </c>
      <c r="N26" s="41">
        <f t="shared" si="16"/>
        <v>1</v>
      </c>
      <c r="O26" s="42">
        <f t="shared" si="17"/>
        <v>1</v>
      </c>
      <c r="P26" s="42">
        <f t="shared" si="18"/>
        <v>0.25</v>
      </c>
      <c r="Q26" s="41">
        <f t="shared" si="19"/>
        <v>0</v>
      </c>
      <c r="R26" s="41" t="b">
        <f t="shared" si="20"/>
        <v>1</v>
      </c>
      <c r="S26" s="41">
        <f t="shared" si="21"/>
        <v>0</v>
      </c>
      <c r="U26" s="5"/>
      <c r="V26" s="5"/>
    </row>
    <row r="27" spans="2:22" s="4" customFormat="1" ht="28.05" customHeight="1" thickBot="1" x14ac:dyDescent="0.35">
      <c r="B27" s="189"/>
      <c r="C27" s="183"/>
      <c r="D27" s="66" t="s">
        <v>21</v>
      </c>
      <c r="E27" s="61"/>
      <c r="F27" s="50"/>
      <c r="G27" s="50"/>
      <c r="H27" s="50"/>
      <c r="I27" s="51" t="s">
        <v>78</v>
      </c>
      <c r="J27" s="37" t="str">
        <f t="shared" si="0"/>
        <v/>
      </c>
      <c r="K27" s="38">
        <v>0.1</v>
      </c>
      <c r="L27" s="39"/>
      <c r="M27" s="40">
        <f t="shared" si="15"/>
        <v>2</v>
      </c>
      <c r="N27" s="41">
        <f t="shared" si="16"/>
        <v>1</v>
      </c>
      <c r="O27" s="42">
        <f t="shared" si="17"/>
        <v>1</v>
      </c>
      <c r="P27" s="42">
        <f t="shared" si="18"/>
        <v>0.1</v>
      </c>
      <c r="Q27" s="41">
        <f t="shared" si="19"/>
        <v>0</v>
      </c>
      <c r="R27" s="41" t="b">
        <f t="shared" si="20"/>
        <v>1</v>
      </c>
      <c r="S27" s="41">
        <f t="shared" si="21"/>
        <v>0</v>
      </c>
      <c r="U27" s="5"/>
      <c r="V27" s="5"/>
    </row>
    <row r="28" spans="2:22" s="4" customFormat="1" ht="34.950000000000003" customHeight="1" thickBot="1" x14ac:dyDescent="0.35">
      <c r="B28" s="189"/>
      <c r="C28" s="183"/>
      <c r="D28" s="48" t="s">
        <v>22</v>
      </c>
      <c r="E28" s="60"/>
      <c r="F28" s="54"/>
      <c r="G28" s="54"/>
      <c r="H28" s="54"/>
      <c r="I28" s="55" t="s">
        <v>78</v>
      </c>
      <c r="J28" s="37" t="str">
        <f t="shared" si="0"/>
        <v/>
      </c>
      <c r="K28" s="38">
        <v>0.15</v>
      </c>
      <c r="L28" s="39"/>
      <c r="M28" s="40">
        <f t="shared" ref="M28:M29" si="22">(IF(G28&lt;&gt;"",1/3,0)+IF(H28&lt;&gt;"",2/3,0)+IF(I28&lt;&gt;"",1,0))*K28*20</f>
        <v>3</v>
      </c>
      <c r="N28" s="41">
        <f t="shared" ref="N28:N29" si="23">IF(E28="",IF(F28&lt;&gt;"",1,0)+IF(G28&lt;&gt;"",1,0)+IF(H28&lt;&gt;"",1,0)+IF(I28&lt;&gt;"",1,0),0)</f>
        <v>1</v>
      </c>
      <c r="O28" s="42">
        <f t="shared" ref="O28:O29" si="24">IF(E28&lt;&gt;"",0,(IF(F28&lt;&gt;"",0.02,(M28/(K28*20)))))</f>
        <v>1</v>
      </c>
      <c r="P28" s="42">
        <f t="shared" ref="P28:P29" si="25">IF(E28&lt;&gt;"",0,K28)</f>
        <v>0.15</v>
      </c>
      <c r="Q28" s="41">
        <f t="shared" ref="Q28:Q29" si="26">IF(J28&lt;&gt;"",1,0)</f>
        <v>0</v>
      </c>
      <c r="R28" s="41" t="b">
        <f t="shared" ref="R28:R29" si="27">IF(E28="",OR(F28&lt;&gt;"",G28&lt;&gt;"",H28&lt;&gt;"",I28&lt;&gt;""),0)</f>
        <v>1</v>
      </c>
      <c r="S28" s="41">
        <f t="shared" ref="S28:S29" si="28">IF(E28&lt;&gt;"",IF(F28&lt;&gt;"",1,0)+IF(G28&lt;&gt;"",1,0)+IF(H28&lt;&gt;"",1,0)+IF(I28&lt;&gt;"",1,0),0)</f>
        <v>0</v>
      </c>
      <c r="T28" s="119"/>
      <c r="U28" s="5"/>
      <c r="V28" s="5"/>
    </row>
    <row r="29" spans="2:22" s="4" customFormat="1" ht="28.05" customHeight="1" thickBot="1" x14ac:dyDescent="0.35">
      <c r="B29" s="189"/>
      <c r="C29" s="183"/>
      <c r="D29" s="62" t="s">
        <v>23</v>
      </c>
      <c r="E29" s="61"/>
      <c r="F29" s="50"/>
      <c r="G29" s="50"/>
      <c r="H29" s="50"/>
      <c r="I29" s="51" t="s">
        <v>78</v>
      </c>
      <c r="J29" s="37" t="str">
        <f t="shared" si="0"/>
        <v/>
      </c>
      <c r="K29" s="38">
        <v>0.1</v>
      </c>
      <c r="L29" s="39"/>
      <c r="M29" s="40">
        <f t="shared" si="22"/>
        <v>2</v>
      </c>
      <c r="N29" s="41">
        <f t="shared" si="23"/>
        <v>1</v>
      </c>
      <c r="O29" s="42">
        <f t="shared" si="24"/>
        <v>1</v>
      </c>
      <c r="P29" s="42">
        <f t="shared" si="25"/>
        <v>0.1</v>
      </c>
      <c r="Q29" s="41">
        <f t="shared" si="26"/>
        <v>0</v>
      </c>
      <c r="R29" s="41" t="b">
        <f t="shared" si="27"/>
        <v>1</v>
      </c>
      <c r="S29" s="41">
        <f t="shared" si="28"/>
        <v>0</v>
      </c>
      <c r="T29" s="119"/>
      <c r="U29" s="5"/>
      <c r="V29" s="5"/>
    </row>
    <row r="30" spans="2:22" s="4" customFormat="1" ht="31.05" customHeight="1" thickBot="1" x14ac:dyDescent="0.35">
      <c r="B30" s="189"/>
      <c r="C30" s="183"/>
      <c r="D30" s="48" t="s">
        <v>24</v>
      </c>
      <c r="E30" s="60"/>
      <c r="F30" s="54"/>
      <c r="G30" s="54"/>
      <c r="H30" s="54"/>
      <c r="I30" s="55" t="s">
        <v>78</v>
      </c>
      <c r="J30" s="37" t="str">
        <f t="shared" si="0"/>
        <v/>
      </c>
      <c r="K30" s="38">
        <v>0.1</v>
      </c>
      <c r="L30" s="39"/>
      <c r="M30" s="40">
        <f t="shared" si="15"/>
        <v>2</v>
      </c>
      <c r="N30" s="41">
        <f t="shared" si="16"/>
        <v>1</v>
      </c>
      <c r="O30" s="42">
        <f t="shared" si="17"/>
        <v>1</v>
      </c>
      <c r="P30" s="42">
        <f t="shared" si="18"/>
        <v>0.1</v>
      </c>
      <c r="Q30" s="41">
        <f t="shared" si="19"/>
        <v>0</v>
      </c>
      <c r="R30" s="41" t="b">
        <f t="shared" si="20"/>
        <v>1</v>
      </c>
      <c r="S30" s="41">
        <f t="shared" si="21"/>
        <v>0</v>
      </c>
      <c r="U30" s="5"/>
      <c r="V30" s="5"/>
    </row>
    <row r="31" spans="2:22" s="4" customFormat="1" ht="33" customHeight="1" thickBot="1" x14ac:dyDescent="0.35">
      <c r="B31" s="190"/>
      <c r="C31" s="184"/>
      <c r="D31" s="48" t="s">
        <v>25</v>
      </c>
      <c r="E31" s="63"/>
      <c r="F31" s="64"/>
      <c r="G31" s="64"/>
      <c r="H31" s="64"/>
      <c r="I31" s="65" t="s">
        <v>78</v>
      </c>
      <c r="J31" s="37" t="str">
        <f t="shared" si="0"/>
        <v/>
      </c>
      <c r="K31" s="38">
        <v>0.05</v>
      </c>
      <c r="L31" s="39"/>
      <c r="M31" s="40">
        <f t="shared" si="15"/>
        <v>1</v>
      </c>
      <c r="N31" s="41">
        <f t="shared" si="16"/>
        <v>1</v>
      </c>
      <c r="O31" s="42">
        <f t="shared" si="17"/>
        <v>1</v>
      </c>
      <c r="P31" s="42">
        <f t="shared" si="18"/>
        <v>0.05</v>
      </c>
      <c r="Q31" s="41">
        <f t="shared" si="19"/>
        <v>0</v>
      </c>
      <c r="R31" s="41" t="b">
        <f t="shared" si="20"/>
        <v>1</v>
      </c>
      <c r="S31" s="41">
        <f t="shared" si="21"/>
        <v>0</v>
      </c>
      <c r="U31" s="5"/>
      <c r="V31" s="5"/>
    </row>
    <row r="32" spans="2:22" s="32" customFormat="1" ht="21" customHeight="1" thickBot="1" x14ac:dyDescent="0.35">
      <c r="B32" s="56" t="s">
        <v>45</v>
      </c>
      <c r="C32" s="173" t="s">
        <v>3</v>
      </c>
      <c r="D32" s="174"/>
      <c r="E32" s="57"/>
      <c r="F32" s="58"/>
      <c r="G32" s="58"/>
      <c r="H32" s="58"/>
      <c r="I32" s="59"/>
      <c r="J32" s="37"/>
      <c r="K32" s="27">
        <v>0.2</v>
      </c>
      <c r="L32" s="28">
        <f>P32</f>
        <v>1</v>
      </c>
      <c r="M32" s="29">
        <f>IF(N32=1,SUMPRODUCT(M33:M36,N33:N36)/SUMPRODUCT(K33:K36,N33:N36),0)</f>
        <v>20</v>
      </c>
      <c r="N32" s="30">
        <f>IF(SUM(N33:N36)=0,0,1)</f>
        <v>1</v>
      </c>
      <c r="O32" s="31"/>
      <c r="P32" s="31">
        <f>SUM(P33:P36)</f>
        <v>1</v>
      </c>
      <c r="Q32" s="30"/>
      <c r="R32" s="30" t="b">
        <f>OR(R33=FALSE,R34=FALSE,R35=FALSE,R36=FALSE)</f>
        <v>0</v>
      </c>
      <c r="S32" s="30"/>
      <c r="U32" s="126"/>
      <c r="V32" s="126"/>
    </row>
    <row r="33" spans="2:22" s="4" customFormat="1" ht="16.2" thickBot="1" x14ac:dyDescent="0.35">
      <c r="B33" s="188"/>
      <c r="C33" s="182" t="s">
        <v>3</v>
      </c>
      <c r="D33" s="48" t="s">
        <v>26</v>
      </c>
      <c r="E33" s="60"/>
      <c r="F33" s="54"/>
      <c r="G33" s="54"/>
      <c r="H33" s="54"/>
      <c r="I33" s="55" t="s">
        <v>78</v>
      </c>
      <c r="J33" s="37" t="str">
        <f t="shared" si="0"/>
        <v/>
      </c>
      <c r="K33" s="38">
        <v>0.25</v>
      </c>
      <c r="L33" s="39"/>
      <c r="M33" s="40">
        <f t="shared" ref="M33:M36" si="29">(IF(G33&lt;&gt;"",1/3,0)+IF(H33&lt;&gt;"",2/3,0)+IF(I33&lt;&gt;"",1,0))*K33*20</f>
        <v>5</v>
      </c>
      <c r="N33" s="41">
        <f t="shared" ref="N33:N36" si="30">IF(E33="",IF(F33&lt;&gt;"",1,0)+IF(G33&lt;&gt;"",1,0)+IF(H33&lt;&gt;"",1,0)+IF(I33&lt;&gt;"",1,0),0)</f>
        <v>1</v>
      </c>
      <c r="O33" s="42">
        <f t="shared" ref="O33:O36" si="31">IF(E33&lt;&gt;"",0,(IF(F33&lt;&gt;"",0.02,(M33/(K33*20)))))</f>
        <v>1</v>
      </c>
      <c r="P33" s="42">
        <f t="shared" ref="P33:P36" si="32">IF(E33&lt;&gt;"",0,K33)</f>
        <v>0.25</v>
      </c>
      <c r="Q33" s="41">
        <f t="shared" ref="Q33:Q36" si="33">IF(J33&lt;&gt;"",1,0)</f>
        <v>0</v>
      </c>
      <c r="R33" s="41" t="b">
        <f t="shared" ref="R33:R36" si="34">IF(E33="",OR(F33&lt;&gt;"",G33&lt;&gt;"",H33&lt;&gt;"",I33&lt;&gt;""),0)</f>
        <v>1</v>
      </c>
      <c r="S33" s="41">
        <f t="shared" ref="S33:S36" si="35">IF(E33&lt;&gt;"",IF(F33&lt;&gt;"",1,0)+IF(G33&lt;&gt;"",1,0)+IF(H33&lt;&gt;"",1,0)+IF(I33&lt;&gt;"",1,0),0)</f>
        <v>0</v>
      </c>
      <c r="U33" s="5"/>
      <c r="V33" s="5"/>
    </row>
    <row r="34" spans="2:22" s="4" customFormat="1" ht="51" customHeight="1" thickBot="1" x14ac:dyDescent="0.35">
      <c r="B34" s="189"/>
      <c r="C34" s="183"/>
      <c r="D34" s="48" t="s">
        <v>27</v>
      </c>
      <c r="E34" s="61"/>
      <c r="F34" s="50"/>
      <c r="G34" s="50"/>
      <c r="H34" s="50"/>
      <c r="I34" s="51" t="s">
        <v>78</v>
      </c>
      <c r="J34" s="37" t="str">
        <f t="shared" si="0"/>
        <v/>
      </c>
      <c r="K34" s="38">
        <v>0.2</v>
      </c>
      <c r="L34" s="39"/>
      <c r="M34" s="40">
        <f t="shared" si="29"/>
        <v>4</v>
      </c>
      <c r="N34" s="41">
        <f t="shared" si="30"/>
        <v>1</v>
      </c>
      <c r="O34" s="42">
        <f t="shared" si="31"/>
        <v>1</v>
      </c>
      <c r="P34" s="42">
        <f t="shared" si="32"/>
        <v>0.2</v>
      </c>
      <c r="Q34" s="41">
        <f t="shared" si="33"/>
        <v>0</v>
      </c>
      <c r="R34" s="41" t="b">
        <f t="shared" si="34"/>
        <v>1</v>
      </c>
      <c r="S34" s="41">
        <f t="shared" si="35"/>
        <v>0</v>
      </c>
      <c r="U34" s="5"/>
      <c r="V34" s="5"/>
    </row>
    <row r="35" spans="2:22" s="4" customFormat="1" ht="34.950000000000003" customHeight="1" thickBot="1" x14ac:dyDescent="0.35">
      <c r="B35" s="189"/>
      <c r="C35" s="183"/>
      <c r="D35" s="48" t="s">
        <v>28</v>
      </c>
      <c r="E35" s="60"/>
      <c r="F35" s="54"/>
      <c r="G35" s="54"/>
      <c r="H35" s="54"/>
      <c r="I35" s="55" t="s">
        <v>78</v>
      </c>
      <c r="J35" s="37" t="str">
        <f t="shared" si="0"/>
        <v/>
      </c>
      <c r="K35" s="38">
        <v>0.2</v>
      </c>
      <c r="L35" s="39"/>
      <c r="M35" s="40">
        <f t="shared" si="29"/>
        <v>4</v>
      </c>
      <c r="N35" s="41">
        <f t="shared" si="30"/>
        <v>1</v>
      </c>
      <c r="O35" s="42">
        <f t="shared" si="31"/>
        <v>1</v>
      </c>
      <c r="P35" s="42">
        <f t="shared" si="32"/>
        <v>0.2</v>
      </c>
      <c r="Q35" s="41">
        <f t="shared" si="33"/>
        <v>0</v>
      </c>
      <c r="R35" s="41" t="b">
        <f t="shared" si="34"/>
        <v>1</v>
      </c>
      <c r="S35" s="41">
        <f t="shared" si="35"/>
        <v>0</v>
      </c>
      <c r="U35" s="5"/>
      <c r="V35" s="5"/>
    </row>
    <row r="36" spans="2:22" s="4" customFormat="1" ht="81" customHeight="1" thickBot="1" x14ac:dyDescent="0.35">
      <c r="B36" s="190"/>
      <c r="C36" s="183"/>
      <c r="D36" s="48" t="s">
        <v>29</v>
      </c>
      <c r="E36" s="61"/>
      <c r="F36" s="50"/>
      <c r="G36" s="50"/>
      <c r="H36" s="50"/>
      <c r="I36" s="51" t="s">
        <v>78</v>
      </c>
      <c r="J36" s="37" t="str">
        <f t="shared" si="0"/>
        <v/>
      </c>
      <c r="K36" s="38">
        <v>0.35</v>
      </c>
      <c r="L36" s="39"/>
      <c r="M36" s="40">
        <f t="shared" si="29"/>
        <v>7</v>
      </c>
      <c r="N36" s="41">
        <f t="shared" si="30"/>
        <v>1</v>
      </c>
      <c r="O36" s="42">
        <f t="shared" si="31"/>
        <v>1</v>
      </c>
      <c r="P36" s="42">
        <f t="shared" si="32"/>
        <v>0.35</v>
      </c>
      <c r="Q36" s="41">
        <f t="shared" si="33"/>
        <v>0</v>
      </c>
      <c r="R36" s="41" t="b">
        <f t="shared" si="34"/>
        <v>1</v>
      </c>
      <c r="S36" s="41">
        <f t="shared" si="35"/>
        <v>0</v>
      </c>
      <c r="U36" s="5"/>
      <c r="V36" s="5"/>
    </row>
    <row r="37" spans="2:22" s="32" customFormat="1" ht="21" customHeight="1" thickBot="1" x14ac:dyDescent="0.35">
      <c r="B37" s="56" t="s">
        <v>46</v>
      </c>
      <c r="C37" s="173" t="s">
        <v>4</v>
      </c>
      <c r="D37" s="174"/>
      <c r="E37" s="57"/>
      <c r="F37" s="58"/>
      <c r="G37" s="58"/>
      <c r="H37" s="58"/>
      <c r="I37" s="59"/>
      <c r="J37" s="37"/>
      <c r="K37" s="27">
        <v>0.2</v>
      </c>
      <c r="L37" s="28">
        <f>P37</f>
        <v>0.99999999999999989</v>
      </c>
      <c r="M37" s="29">
        <f>IF(N37=1,SUMPRODUCT(M38:M45,N38:N45)/SUMPRODUCT(K38:K45,N38:N45),0)</f>
        <v>20.000000000000004</v>
      </c>
      <c r="N37" s="30">
        <f>IF(SUM(N38:N45)=0,0,1)</f>
        <v>1</v>
      </c>
      <c r="O37" s="31"/>
      <c r="P37" s="31">
        <f>SUM(P38:P45)</f>
        <v>0.99999999999999989</v>
      </c>
      <c r="Q37" s="30"/>
      <c r="R37" s="30" t="b">
        <f>OR(R38=FALSE,R39=FALSE,R40=FALSE,R41=FALSE,R42=FALSE,R43=FALSE,R44=FALSE,R45=FALSE)</f>
        <v>0</v>
      </c>
      <c r="S37" s="30"/>
      <c r="U37" s="126"/>
      <c r="V37" s="126"/>
    </row>
    <row r="38" spans="2:22" s="4" customFormat="1" ht="31.8" thickBot="1" x14ac:dyDescent="0.35">
      <c r="B38" s="188"/>
      <c r="C38" s="182" t="s">
        <v>4</v>
      </c>
      <c r="D38" s="48" t="s">
        <v>31</v>
      </c>
      <c r="E38" s="60"/>
      <c r="F38" s="54"/>
      <c r="G38" s="54"/>
      <c r="H38" s="54"/>
      <c r="I38" s="55" t="s">
        <v>78</v>
      </c>
      <c r="J38" s="37" t="str">
        <f t="shared" si="0"/>
        <v/>
      </c>
      <c r="K38" s="38">
        <v>0.2</v>
      </c>
      <c r="L38" s="39"/>
      <c r="M38" s="40">
        <f t="shared" ref="M38:M45" si="36">(IF(G38&lt;&gt;"",1/3,0)+IF(H38&lt;&gt;"",2/3,0)+IF(I38&lt;&gt;"",1,0))*K38*20</f>
        <v>4</v>
      </c>
      <c r="N38" s="41">
        <f t="shared" ref="N38:N45" si="37">IF(E38="",IF(F38&lt;&gt;"",1,0)+IF(G38&lt;&gt;"",1,0)+IF(H38&lt;&gt;"",1,0)+IF(I38&lt;&gt;"",1,0),0)</f>
        <v>1</v>
      </c>
      <c r="O38" s="42">
        <f t="shared" ref="O38:O45" si="38">IF(E38&lt;&gt;"",0,(IF(F38&lt;&gt;"",0.02,(M38/(K38*20)))))</f>
        <v>1</v>
      </c>
      <c r="P38" s="42">
        <f t="shared" ref="P38:P45" si="39">IF(E38&lt;&gt;"",0,K38)</f>
        <v>0.2</v>
      </c>
      <c r="Q38" s="41">
        <f t="shared" ref="Q38:Q45" si="40">IF(J38&lt;&gt;"",1,0)</f>
        <v>0</v>
      </c>
      <c r="R38" s="41" t="b">
        <f t="shared" ref="R38:R45" si="41">IF(E38="",OR(F38&lt;&gt;"",G38&lt;&gt;"",H38&lt;&gt;"",I38&lt;&gt;""),0)</f>
        <v>1</v>
      </c>
      <c r="S38" s="41">
        <f t="shared" ref="S38:S56" si="42">IF(E38&lt;&gt;"",IF(F38&lt;&gt;"",1,0)+IF(G38&lt;&gt;"",1,0)+IF(H38&lt;&gt;"",1,0)+IF(I38&lt;&gt;"",1,0),0)</f>
        <v>0</v>
      </c>
      <c r="U38" s="5"/>
      <c r="V38" s="5"/>
    </row>
    <row r="39" spans="2:22" s="4" customFormat="1" ht="16.2" thickBot="1" x14ac:dyDescent="0.35">
      <c r="B39" s="189"/>
      <c r="C39" s="183"/>
      <c r="D39" s="66" t="s">
        <v>32</v>
      </c>
      <c r="E39" s="61"/>
      <c r="F39" s="50"/>
      <c r="G39" s="50"/>
      <c r="H39" s="50"/>
      <c r="I39" s="51" t="s">
        <v>78</v>
      </c>
      <c r="J39" s="37" t="str">
        <f t="shared" si="0"/>
        <v/>
      </c>
      <c r="K39" s="38">
        <v>0.1</v>
      </c>
      <c r="L39" s="39"/>
      <c r="M39" s="40">
        <f t="shared" si="36"/>
        <v>2</v>
      </c>
      <c r="N39" s="41">
        <f t="shared" si="37"/>
        <v>1</v>
      </c>
      <c r="O39" s="42">
        <f t="shared" si="38"/>
        <v>1</v>
      </c>
      <c r="P39" s="42">
        <f t="shared" si="39"/>
        <v>0.1</v>
      </c>
      <c r="Q39" s="41">
        <f t="shared" si="40"/>
        <v>0</v>
      </c>
      <c r="R39" s="41" t="b">
        <f t="shared" si="41"/>
        <v>1</v>
      </c>
      <c r="S39" s="41">
        <f t="shared" si="42"/>
        <v>0</v>
      </c>
      <c r="V39" s="5"/>
    </row>
    <row r="40" spans="2:22" s="4" customFormat="1" ht="31.8" thickBot="1" x14ac:dyDescent="0.35">
      <c r="B40" s="189"/>
      <c r="C40" s="183"/>
      <c r="D40" s="48" t="s">
        <v>33</v>
      </c>
      <c r="E40" s="60"/>
      <c r="F40" s="54"/>
      <c r="G40" s="54"/>
      <c r="H40" s="54"/>
      <c r="I40" s="55" t="s">
        <v>78</v>
      </c>
      <c r="J40" s="37" t="str">
        <f t="shared" si="0"/>
        <v/>
      </c>
      <c r="K40" s="38">
        <v>0.1</v>
      </c>
      <c r="L40" s="39"/>
      <c r="M40" s="40">
        <f t="shared" ref="M40:M42" si="43">(IF(G40&lt;&gt;"",1/3,0)+IF(H40&lt;&gt;"",2/3,0)+IF(I40&lt;&gt;"",1,0))*K40*20</f>
        <v>2</v>
      </c>
      <c r="N40" s="41">
        <f t="shared" ref="N40:N42" si="44">IF(E40="",IF(F40&lt;&gt;"",1,0)+IF(G40&lt;&gt;"",1,0)+IF(H40&lt;&gt;"",1,0)+IF(I40&lt;&gt;"",1,0),0)</f>
        <v>1</v>
      </c>
      <c r="O40" s="42">
        <f t="shared" ref="O40:O42" si="45">IF(E40&lt;&gt;"",0,(IF(F40&lt;&gt;"",0.02,(M40/(K40*20)))))</f>
        <v>1</v>
      </c>
      <c r="P40" s="42">
        <f t="shared" ref="P40:P42" si="46">IF(E40&lt;&gt;"",0,K40)</f>
        <v>0.1</v>
      </c>
      <c r="Q40" s="41">
        <f t="shared" ref="Q40:Q42" si="47">IF(J40&lt;&gt;"",1,0)</f>
        <v>0</v>
      </c>
      <c r="R40" s="41" t="b">
        <f t="shared" ref="R40:R42" si="48">IF(E40="",OR(F40&lt;&gt;"",G40&lt;&gt;"",H40&lt;&gt;"",I40&lt;&gt;""),0)</f>
        <v>1</v>
      </c>
      <c r="S40" s="41">
        <f t="shared" ref="S40:S42" si="49">IF(E40&lt;&gt;"",IF(F40&lt;&gt;"",1,0)+IF(G40&lt;&gt;"",1,0)+IF(H40&lt;&gt;"",1,0)+IF(I40&lt;&gt;"",1,0),0)</f>
        <v>0</v>
      </c>
      <c r="V40" s="5"/>
    </row>
    <row r="41" spans="2:22" s="4" customFormat="1" ht="31.8" thickBot="1" x14ac:dyDescent="0.35">
      <c r="B41" s="189"/>
      <c r="C41" s="183"/>
      <c r="D41" s="52" t="s">
        <v>34</v>
      </c>
      <c r="E41" s="61"/>
      <c r="F41" s="50"/>
      <c r="G41" s="50"/>
      <c r="H41" s="50"/>
      <c r="I41" s="51" t="s">
        <v>78</v>
      </c>
      <c r="J41" s="37" t="str">
        <f t="shared" si="0"/>
        <v/>
      </c>
      <c r="K41" s="38">
        <v>0.1</v>
      </c>
      <c r="L41" s="39"/>
      <c r="M41" s="40">
        <f t="shared" si="43"/>
        <v>2</v>
      </c>
      <c r="N41" s="41">
        <f t="shared" si="44"/>
        <v>1</v>
      </c>
      <c r="O41" s="42">
        <f t="shared" si="45"/>
        <v>1</v>
      </c>
      <c r="P41" s="42">
        <f t="shared" si="46"/>
        <v>0.1</v>
      </c>
      <c r="Q41" s="41">
        <f t="shared" si="47"/>
        <v>0</v>
      </c>
      <c r="R41" s="41" t="b">
        <f t="shared" si="48"/>
        <v>1</v>
      </c>
      <c r="S41" s="41">
        <f t="shared" si="49"/>
        <v>0</v>
      </c>
      <c r="V41" s="5"/>
    </row>
    <row r="42" spans="2:22" s="4" customFormat="1" ht="69" customHeight="1" thickBot="1" x14ac:dyDescent="0.35">
      <c r="B42" s="189"/>
      <c r="C42" s="183"/>
      <c r="D42" s="48" t="s">
        <v>35</v>
      </c>
      <c r="E42" s="60"/>
      <c r="F42" s="54"/>
      <c r="G42" s="54"/>
      <c r="H42" s="54"/>
      <c r="I42" s="55" t="s">
        <v>78</v>
      </c>
      <c r="J42" s="37" t="str">
        <f t="shared" si="0"/>
        <v/>
      </c>
      <c r="K42" s="38">
        <v>0.2</v>
      </c>
      <c r="L42" s="39"/>
      <c r="M42" s="40">
        <f t="shared" si="43"/>
        <v>4</v>
      </c>
      <c r="N42" s="41">
        <f t="shared" si="44"/>
        <v>1</v>
      </c>
      <c r="O42" s="42">
        <f t="shared" si="45"/>
        <v>1</v>
      </c>
      <c r="P42" s="42">
        <f t="shared" si="46"/>
        <v>0.2</v>
      </c>
      <c r="Q42" s="41">
        <f t="shared" si="47"/>
        <v>0</v>
      </c>
      <c r="R42" s="41" t="b">
        <f t="shared" si="48"/>
        <v>1</v>
      </c>
      <c r="S42" s="41">
        <f t="shared" si="49"/>
        <v>0</v>
      </c>
      <c r="V42" s="5"/>
    </row>
    <row r="43" spans="2:22" s="4" customFormat="1" ht="36" customHeight="1" thickBot="1" x14ac:dyDescent="0.35">
      <c r="B43" s="189"/>
      <c r="C43" s="183"/>
      <c r="D43" s="62" t="s">
        <v>69</v>
      </c>
      <c r="E43" s="132"/>
      <c r="F43" s="133"/>
      <c r="G43" s="133"/>
      <c r="H43" s="133"/>
      <c r="I43" s="134" t="s">
        <v>78</v>
      </c>
      <c r="J43" s="37" t="str">
        <f t="shared" si="0"/>
        <v/>
      </c>
      <c r="K43" s="38">
        <v>0.1</v>
      </c>
      <c r="L43" s="39"/>
      <c r="M43" s="40">
        <f t="shared" si="36"/>
        <v>2</v>
      </c>
      <c r="N43" s="41">
        <f t="shared" si="37"/>
        <v>1</v>
      </c>
      <c r="O43" s="42">
        <f t="shared" si="38"/>
        <v>1</v>
      </c>
      <c r="P43" s="42">
        <f t="shared" si="39"/>
        <v>0.1</v>
      </c>
      <c r="Q43" s="41">
        <f t="shared" si="40"/>
        <v>0</v>
      </c>
      <c r="R43" s="41" t="b">
        <f t="shared" si="41"/>
        <v>1</v>
      </c>
      <c r="S43" s="41">
        <f t="shared" si="42"/>
        <v>0</v>
      </c>
      <c r="V43" s="5"/>
    </row>
    <row r="44" spans="2:22" s="4" customFormat="1" ht="54" customHeight="1" thickBot="1" x14ac:dyDescent="0.35">
      <c r="B44" s="189"/>
      <c r="C44" s="183"/>
      <c r="D44" s="48" t="s">
        <v>36</v>
      </c>
      <c r="E44" s="61"/>
      <c r="F44" s="50"/>
      <c r="G44" s="50"/>
      <c r="H44" s="50"/>
      <c r="I44" s="51" t="s">
        <v>78</v>
      </c>
      <c r="J44" s="37" t="str">
        <f t="shared" si="0"/>
        <v/>
      </c>
      <c r="K44" s="38">
        <v>0.1</v>
      </c>
      <c r="L44" s="39"/>
      <c r="M44" s="40">
        <f t="shared" si="36"/>
        <v>2</v>
      </c>
      <c r="N44" s="41">
        <f t="shared" si="37"/>
        <v>1</v>
      </c>
      <c r="O44" s="42">
        <f t="shared" si="38"/>
        <v>1</v>
      </c>
      <c r="P44" s="42">
        <f t="shared" si="39"/>
        <v>0.1</v>
      </c>
      <c r="Q44" s="41">
        <f t="shared" si="40"/>
        <v>0</v>
      </c>
      <c r="R44" s="41" t="b">
        <f t="shared" si="41"/>
        <v>1</v>
      </c>
      <c r="S44" s="41">
        <f t="shared" si="42"/>
        <v>0</v>
      </c>
      <c r="V44" s="5"/>
    </row>
    <row r="45" spans="2:22" s="4" customFormat="1" ht="54" customHeight="1" thickBot="1" x14ac:dyDescent="0.35">
      <c r="B45" s="190"/>
      <c r="C45" s="184"/>
      <c r="D45" s="62" t="s">
        <v>37</v>
      </c>
      <c r="E45" s="63"/>
      <c r="F45" s="64"/>
      <c r="G45" s="64"/>
      <c r="H45" s="64"/>
      <c r="I45" s="65" t="s">
        <v>78</v>
      </c>
      <c r="J45" s="37" t="str">
        <f t="shared" si="0"/>
        <v/>
      </c>
      <c r="K45" s="38">
        <v>0.1</v>
      </c>
      <c r="L45" s="39"/>
      <c r="M45" s="40">
        <f t="shared" si="36"/>
        <v>2</v>
      </c>
      <c r="N45" s="41">
        <f t="shared" si="37"/>
        <v>1</v>
      </c>
      <c r="O45" s="42">
        <f t="shared" si="38"/>
        <v>1</v>
      </c>
      <c r="P45" s="42">
        <f t="shared" si="39"/>
        <v>0.1</v>
      </c>
      <c r="Q45" s="41">
        <f t="shared" si="40"/>
        <v>0</v>
      </c>
      <c r="R45" s="41" t="b">
        <f t="shared" si="41"/>
        <v>1</v>
      </c>
      <c r="S45" s="41">
        <f t="shared" si="42"/>
        <v>0</v>
      </c>
      <c r="T45" s="128"/>
      <c r="V45" s="5"/>
    </row>
    <row r="46" spans="2:22" s="32" customFormat="1" ht="21" customHeight="1" thickBot="1" x14ac:dyDescent="0.35">
      <c r="B46" s="56" t="s">
        <v>47</v>
      </c>
      <c r="C46" s="150" t="s">
        <v>5</v>
      </c>
      <c r="D46" s="175"/>
      <c r="E46" s="23"/>
      <c r="F46" s="24"/>
      <c r="G46" s="24"/>
      <c r="H46" s="24"/>
      <c r="I46" s="25"/>
      <c r="J46" s="37"/>
      <c r="K46" s="27">
        <v>0.2</v>
      </c>
      <c r="L46" s="28">
        <f>P46</f>
        <v>0.99999999999999989</v>
      </c>
      <c r="M46" s="29">
        <f>IF(N46=1,SUMPRODUCT(M47:M56,N47:N56)/SUMPRODUCT(K47:K56,N47:N56),0)</f>
        <v>20.000000000000004</v>
      </c>
      <c r="N46" s="30">
        <f>IF(SUM(N47:N56)=0,0,1)</f>
        <v>1</v>
      </c>
      <c r="O46" s="31"/>
      <c r="P46" s="31">
        <f>SUM(P47:P56)</f>
        <v>0.99999999999999989</v>
      </c>
      <c r="Q46" s="30"/>
      <c r="R46" s="30" t="b">
        <f>OR(R47=FALSE,R48=FALSE,R49=FALSE,R50=FALSE,R51=FALSE,R52=FALSE,R53=FALSE,R54=FALSE,R55=FALSE,R56=FALSE)</f>
        <v>0</v>
      </c>
      <c r="S46" s="30">
        <f t="shared" si="42"/>
        <v>0</v>
      </c>
      <c r="T46" s="125"/>
      <c r="V46" s="126"/>
    </row>
    <row r="47" spans="2:22" s="4" customFormat="1" ht="47.4" thickBot="1" x14ac:dyDescent="0.35">
      <c r="B47" s="185"/>
      <c r="C47" s="182" t="s">
        <v>5</v>
      </c>
      <c r="D47" s="48" t="s">
        <v>70</v>
      </c>
      <c r="E47" s="61"/>
      <c r="F47" s="67"/>
      <c r="G47" s="50"/>
      <c r="H47" s="50"/>
      <c r="I47" s="51" t="s">
        <v>78</v>
      </c>
      <c r="J47" s="37" t="str">
        <f t="shared" si="0"/>
        <v/>
      </c>
      <c r="K47" s="38">
        <v>0.1</v>
      </c>
      <c r="L47" s="39"/>
      <c r="M47" s="40">
        <f>(IF(G47&lt;&gt;"",1/3,0)+IF(H47&lt;&gt;"",2/3,0)+IF(I47&lt;&gt;"",1,0))*K47*20</f>
        <v>2</v>
      </c>
      <c r="N47" s="41">
        <f>IF(E47="",IF(F47&lt;&gt;"",1,0)+IF(G47&lt;&gt;"",1,0)+IF(H47&lt;&gt;"",1,0)+IF(I47&lt;&gt;"",1,0),0)</f>
        <v>1</v>
      </c>
      <c r="O47" s="42">
        <f>IF(E47&lt;&gt;"",0,(IF(F47&lt;&gt;"",0.02,(M47/(K47*20)))))</f>
        <v>1</v>
      </c>
      <c r="P47" s="42">
        <f>IF(E47&lt;&gt;"",0,K47)</f>
        <v>0.1</v>
      </c>
      <c r="Q47" s="41">
        <f>IF(J47&lt;&gt;"",1,0)</f>
        <v>0</v>
      </c>
      <c r="R47" s="41" t="b">
        <f>IF(E47="",OR(F47&lt;&gt;"",G47&lt;&gt;"",H47&lt;&gt;"",I47&lt;&gt;""),0)</f>
        <v>1</v>
      </c>
      <c r="S47" s="41">
        <f t="shared" si="42"/>
        <v>0</v>
      </c>
      <c r="T47" s="127"/>
      <c r="V47" s="5"/>
    </row>
    <row r="48" spans="2:22" s="4" customFormat="1" ht="16.2" thickBot="1" x14ac:dyDescent="0.35">
      <c r="B48" s="186"/>
      <c r="C48" s="183"/>
      <c r="D48" s="66" t="s">
        <v>71</v>
      </c>
      <c r="E48" s="120"/>
      <c r="F48" s="121"/>
      <c r="G48" s="122"/>
      <c r="H48" s="122"/>
      <c r="I48" s="123" t="s">
        <v>78</v>
      </c>
      <c r="J48" s="37" t="str">
        <f t="shared" si="0"/>
        <v/>
      </c>
      <c r="K48" s="38">
        <v>0.1</v>
      </c>
      <c r="L48" s="39"/>
      <c r="M48" s="40">
        <f>(IF(G48&lt;&gt;"",1/3,0)+IF(H48&lt;&gt;"",2/3,0)+IF(I48&lt;&gt;"",1,0))*K48*20</f>
        <v>2</v>
      </c>
      <c r="N48" s="41">
        <f>IF(E48="",IF(F48&lt;&gt;"",1,0)+IF(G48&lt;&gt;"",1,0)+IF(H48&lt;&gt;"",1,0)+IF(I48&lt;&gt;"",1,0),0)</f>
        <v>1</v>
      </c>
      <c r="O48" s="42">
        <f>IF(E48&lt;&gt;"",0,(IF(F48&lt;&gt;"",0.02,(M48/(K48*20)))))</f>
        <v>1</v>
      </c>
      <c r="P48" s="42">
        <f>IF(E48&lt;&gt;"",0,K48)</f>
        <v>0.1</v>
      </c>
      <c r="Q48" s="41">
        <f>IF(J48&lt;&gt;"",1,0)</f>
        <v>0</v>
      </c>
      <c r="R48" s="41" t="b">
        <f>IF(E48="",OR(F48&lt;&gt;"",G48&lt;&gt;"",H48&lt;&gt;"",I48&lt;&gt;""),0)</f>
        <v>1</v>
      </c>
      <c r="S48" s="41">
        <f t="shared" si="42"/>
        <v>0</v>
      </c>
      <c r="T48" s="127"/>
      <c r="V48" s="5"/>
    </row>
    <row r="49" spans="2:22" s="4" customFormat="1" ht="16.2" thickBot="1" x14ac:dyDescent="0.35">
      <c r="B49" s="186"/>
      <c r="C49" s="183"/>
      <c r="D49" s="48" t="s">
        <v>30</v>
      </c>
      <c r="E49" s="60"/>
      <c r="F49" s="68"/>
      <c r="G49" s="54"/>
      <c r="H49" s="54"/>
      <c r="I49" s="55" t="s">
        <v>78</v>
      </c>
      <c r="J49" s="37" t="str">
        <f t="shared" si="0"/>
        <v/>
      </c>
      <c r="K49" s="38">
        <v>0.1</v>
      </c>
      <c r="L49" s="39"/>
      <c r="M49" s="40">
        <f>(IF(G49&lt;&gt;"",1/3,0)+IF(H49&lt;&gt;"",2/3,0)+IF(I49&lt;&gt;"",1,0))*K49*20</f>
        <v>2</v>
      </c>
      <c r="N49" s="41">
        <f>IF(E49="",IF(F49&lt;&gt;"",1,0)+IF(G49&lt;&gt;"",1,0)+IF(H49&lt;&gt;"",1,0)+IF(I49&lt;&gt;"",1,0),0)</f>
        <v>1</v>
      </c>
      <c r="O49" s="42">
        <f>IF(E49&lt;&gt;"",0,(IF(F49&lt;&gt;"",0.02,(M49/(K49*20)))))</f>
        <v>1</v>
      </c>
      <c r="P49" s="42">
        <f>IF(E49&lt;&gt;"",0,K49)</f>
        <v>0.1</v>
      </c>
      <c r="Q49" s="41">
        <f>IF(J49&lt;&gt;"",1,0)</f>
        <v>0</v>
      </c>
      <c r="R49" s="41" t="b">
        <f>IF(E49="",OR(F49&lt;&gt;"",G49&lt;&gt;"",H49&lt;&gt;"",I49&lt;&gt;""),0)</f>
        <v>1</v>
      </c>
      <c r="S49" s="41">
        <f t="shared" si="42"/>
        <v>0</v>
      </c>
      <c r="T49" s="127"/>
      <c r="V49" s="5"/>
    </row>
    <row r="50" spans="2:22" s="4" customFormat="1" ht="31.8" thickBot="1" x14ac:dyDescent="0.35">
      <c r="B50" s="186"/>
      <c r="C50" s="183"/>
      <c r="D50" s="52" t="s">
        <v>73</v>
      </c>
      <c r="E50" s="61"/>
      <c r="F50" s="67"/>
      <c r="G50" s="50"/>
      <c r="H50" s="50"/>
      <c r="I50" s="51" t="s">
        <v>78</v>
      </c>
      <c r="J50" s="37" t="str">
        <f t="shared" si="0"/>
        <v/>
      </c>
      <c r="K50" s="38">
        <v>0.1</v>
      </c>
      <c r="L50" s="39"/>
      <c r="M50" s="40">
        <f>(IF(G50&lt;&gt;"",1/3,0)+IF(H50&lt;&gt;"",2/3,0)+IF(I50&lt;&gt;"",1,0))*K50*20</f>
        <v>2</v>
      </c>
      <c r="N50" s="41">
        <f>IF(E50="",IF(F50&lt;&gt;"",1,0)+IF(G50&lt;&gt;"",1,0)+IF(H50&lt;&gt;"",1,0)+IF(I50&lt;&gt;"",1,0),0)</f>
        <v>1</v>
      </c>
      <c r="O50" s="42">
        <f t="shared" ref="O50:O54" si="50">IF(E50&lt;&gt;"",0,(IF(F50&lt;&gt;"",0.02,(M50/(K50*20)))))</f>
        <v>1</v>
      </c>
      <c r="P50" s="42">
        <f t="shared" ref="P50:P54" si="51">IF(E50&lt;&gt;"",0,K50)</f>
        <v>0.1</v>
      </c>
      <c r="Q50" s="41">
        <f t="shared" ref="Q50:Q54" si="52">IF(J50&lt;&gt;"",1,0)</f>
        <v>0</v>
      </c>
      <c r="R50" s="41" t="b">
        <f>IF(E50="",OR(F50&lt;&gt;"",G50&lt;&gt;"",H50&lt;&gt;"",I50&lt;&gt;""),0)</f>
        <v>1</v>
      </c>
      <c r="S50" s="41">
        <f>IF(E50&lt;&gt;"",IF(F50&lt;&gt;"",1,0)+IF(G50&lt;&gt;"",1,0)+IF(H50&lt;&gt;"",1,0)+IF(I50&lt;&gt;"",1,0),0)</f>
        <v>0</v>
      </c>
      <c r="T50" s="127"/>
      <c r="V50" s="5"/>
    </row>
    <row r="51" spans="2:22" s="4" customFormat="1" ht="16.2" thickBot="1" x14ac:dyDescent="0.35">
      <c r="B51" s="186"/>
      <c r="C51" s="183"/>
      <c r="D51" s="48" t="s">
        <v>72</v>
      </c>
      <c r="E51" s="60"/>
      <c r="F51" s="68"/>
      <c r="G51" s="54"/>
      <c r="H51" s="54"/>
      <c r="I51" s="55" t="s">
        <v>78</v>
      </c>
      <c r="J51" s="37" t="str">
        <f t="shared" si="0"/>
        <v/>
      </c>
      <c r="K51" s="38">
        <v>0.1</v>
      </c>
      <c r="L51" s="39"/>
      <c r="M51" s="40">
        <f>(IF(G51&lt;&gt;"",1/3,0)+IF(H51&lt;&gt;"",2/3,0)+IF(I51&lt;&gt;"",1,0))*K51*20</f>
        <v>2</v>
      </c>
      <c r="N51" s="41">
        <f>IF(E51="",IF(F51&lt;&gt;"",1,0)+IF(G51&lt;&gt;"",1,0)+IF(H51&lt;&gt;"",1,0)+IF(I51&lt;&gt;"",1,0),0)</f>
        <v>1</v>
      </c>
      <c r="O51" s="42">
        <f t="shared" si="50"/>
        <v>1</v>
      </c>
      <c r="P51" s="42">
        <f t="shared" si="51"/>
        <v>0.1</v>
      </c>
      <c r="Q51" s="41">
        <f t="shared" si="52"/>
        <v>0</v>
      </c>
      <c r="R51" s="41" t="b">
        <f>IF(E51="",OR(F51&lt;&gt;"",G51&lt;&gt;"",H51&lt;&gt;"",I51&lt;&gt;""),0)</f>
        <v>1</v>
      </c>
      <c r="S51" s="41">
        <f>IF(E51&lt;&gt;"",IF(F51&lt;&gt;"",1,0)+IF(G51&lt;&gt;"",1,0)+IF(H51&lt;&gt;"",1,0)+IF(I51&lt;&gt;"",1,0),0)</f>
        <v>0</v>
      </c>
      <c r="T51" s="127"/>
      <c r="V51" s="5"/>
    </row>
    <row r="52" spans="2:22" s="4" customFormat="1" ht="16.2" thickBot="1" x14ac:dyDescent="0.35">
      <c r="B52" s="186"/>
      <c r="C52" s="183"/>
      <c r="D52" s="52" t="s">
        <v>77</v>
      </c>
      <c r="E52" s="61"/>
      <c r="F52" s="67"/>
      <c r="G52" s="50"/>
      <c r="H52" s="50"/>
      <c r="I52" s="51" t="s">
        <v>78</v>
      </c>
      <c r="J52" s="37" t="str">
        <f t="shared" si="0"/>
        <v/>
      </c>
      <c r="K52" s="38">
        <v>0.1</v>
      </c>
      <c r="L52" s="39"/>
      <c r="M52" s="40">
        <f t="shared" ref="M52:M54" si="53">(IF(G52&lt;&gt;"",1/3,0)+IF(H52&lt;&gt;"",2/3,0)+IF(I52&lt;&gt;"",1,0))*K52*20</f>
        <v>2</v>
      </c>
      <c r="N52" s="41">
        <f t="shared" ref="N52:N54" si="54">IF(E52="",IF(F52&lt;&gt;"",1,0)+IF(G52&lt;&gt;"",1,0)+IF(H52&lt;&gt;"",1,0)+IF(I52&lt;&gt;"",1,0),0)</f>
        <v>1</v>
      </c>
      <c r="O52" s="42">
        <f t="shared" si="50"/>
        <v>1</v>
      </c>
      <c r="P52" s="42">
        <f t="shared" si="51"/>
        <v>0.1</v>
      </c>
      <c r="Q52" s="41">
        <f t="shared" si="52"/>
        <v>0</v>
      </c>
      <c r="R52" s="41" t="b">
        <f t="shared" ref="R52:R54" si="55">IF(E52="",OR(F52&lt;&gt;"",G52&lt;&gt;"",H52&lt;&gt;"",I52&lt;&gt;""),0)</f>
        <v>1</v>
      </c>
      <c r="S52" s="41">
        <f t="shared" ref="S52:S54" si="56">IF(E52&lt;&gt;"",IF(F52&lt;&gt;"",1,0)+IF(G52&lt;&gt;"",1,0)+IF(H52&lt;&gt;"",1,0)+IF(I52&lt;&gt;"",1,0),0)</f>
        <v>0</v>
      </c>
      <c r="T52" s="127"/>
      <c r="V52" s="5"/>
    </row>
    <row r="53" spans="2:22" s="4" customFormat="1" ht="31.8" thickBot="1" x14ac:dyDescent="0.35">
      <c r="B53" s="186"/>
      <c r="C53" s="183"/>
      <c r="D53" s="48" t="s">
        <v>74</v>
      </c>
      <c r="E53" s="60"/>
      <c r="F53" s="68"/>
      <c r="G53" s="54"/>
      <c r="H53" s="54"/>
      <c r="I53" s="55" t="s">
        <v>78</v>
      </c>
      <c r="J53" s="37" t="str">
        <f t="shared" si="0"/>
        <v/>
      </c>
      <c r="K53" s="38">
        <v>0.1</v>
      </c>
      <c r="L53" s="39"/>
      <c r="M53" s="40">
        <f t="shared" si="53"/>
        <v>2</v>
      </c>
      <c r="N53" s="41">
        <f t="shared" si="54"/>
        <v>1</v>
      </c>
      <c r="O53" s="42">
        <f t="shared" si="50"/>
        <v>1</v>
      </c>
      <c r="P53" s="42">
        <f t="shared" si="51"/>
        <v>0.1</v>
      </c>
      <c r="Q53" s="41">
        <f t="shared" si="52"/>
        <v>0</v>
      </c>
      <c r="R53" s="41" t="b">
        <f t="shared" si="55"/>
        <v>1</v>
      </c>
      <c r="S53" s="41">
        <f t="shared" si="56"/>
        <v>0</v>
      </c>
      <c r="T53" s="127"/>
      <c r="V53" s="5"/>
    </row>
    <row r="54" spans="2:22" s="4" customFormat="1" ht="16.2" thickBot="1" x14ac:dyDescent="0.35">
      <c r="B54" s="186"/>
      <c r="C54" s="183"/>
      <c r="D54" s="62" t="s">
        <v>76</v>
      </c>
      <c r="E54" s="61"/>
      <c r="F54" s="67"/>
      <c r="G54" s="50"/>
      <c r="H54" s="50"/>
      <c r="I54" s="51" t="s">
        <v>78</v>
      </c>
      <c r="J54" s="37" t="str">
        <f t="shared" si="0"/>
        <v/>
      </c>
      <c r="K54" s="38">
        <v>0.1</v>
      </c>
      <c r="L54" s="39"/>
      <c r="M54" s="40">
        <f t="shared" si="53"/>
        <v>2</v>
      </c>
      <c r="N54" s="41">
        <f t="shared" si="54"/>
        <v>1</v>
      </c>
      <c r="O54" s="42">
        <f t="shared" si="50"/>
        <v>1</v>
      </c>
      <c r="P54" s="42">
        <f t="shared" si="51"/>
        <v>0.1</v>
      </c>
      <c r="Q54" s="41">
        <f t="shared" si="52"/>
        <v>0</v>
      </c>
      <c r="R54" s="41" t="b">
        <f t="shared" si="55"/>
        <v>1</v>
      </c>
      <c r="S54" s="41">
        <f t="shared" si="56"/>
        <v>0</v>
      </c>
      <c r="T54" s="127"/>
      <c r="V54" s="5"/>
    </row>
    <row r="55" spans="2:22" s="4" customFormat="1" ht="16.2" thickBot="1" x14ac:dyDescent="0.35">
      <c r="B55" s="186"/>
      <c r="C55" s="183"/>
      <c r="D55" s="48" t="s">
        <v>75</v>
      </c>
      <c r="E55" s="60"/>
      <c r="F55" s="68"/>
      <c r="G55" s="54"/>
      <c r="H55" s="54"/>
      <c r="I55" s="55" t="s">
        <v>78</v>
      </c>
      <c r="J55" s="37" t="str">
        <f t="shared" si="0"/>
        <v/>
      </c>
      <c r="K55" s="38">
        <v>0.1</v>
      </c>
      <c r="L55" s="39"/>
      <c r="M55" s="40">
        <f>(IF(G55&lt;&gt;"",1/3,0)+IF(H55&lt;&gt;"",2/3,0)+IF(I55&lt;&gt;"",1,0))*K55*20</f>
        <v>2</v>
      </c>
      <c r="N55" s="41">
        <f>IF(E55="",IF(F55&lt;&gt;"",1,0)+IF(G55&lt;&gt;"",1,0)+IF(H55&lt;&gt;"",1,0)+IF(I55&lt;&gt;"",1,0),0)</f>
        <v>1</v>
      </c>
      <c r="O55" s="42">
        <f>IF(E55&lt;&gt;"",0,(IF(F55&lt;&gt;"",0.02,(M55/(K55*20)))))</f>
        <v>1</v>
      </c>
      <c r="P55" s="42">
        <f>IF(E55&lt;&gt;"",0,K55)</f>
        <v>0.1</v>
      </c>
      <c r="Q55" s="41">
        <f>IF(J55&lt;&gt;"",1,0)</f>
        <v>0</v>
      </c>
      <c r="R55" s="41" t="b">
        <f>IF(E55="",OR(F55&lt;&gt;"",G55&lt;&gt;"",H55&lt;&gt;"",I55&lt;&gt;""),0)</f>
        <v>1</v>
      </c>
      <c r="S55" s="41">
        <f t="shared" si="42"/>
        <v>0</v>
      </c>
      <c r="T55" s="128"/>
      <c r="V55" s="5"/>
    </row>
    <row r="56" spans="2:22" s="4" customFormat="1" ht="31.8" thickBot="1" x14ac:dyDescent="0.35">
      <c r="B56" s="187"/>
      <c r="C56" s="184"/>
      <c r="D56" s="48" t="s">
        <v>24</v>
      </c>
      <c r="E56" s="60"/>
      <c r="F56" s="69"/>
      <c r="G56" s="43"/>
      <c r="H56" s="43"/>
      <c r="I56" s="44" t="s">
        <v>78</v>
      </c>
      <c r="J56" s="37" t="str">
        <f t="shared" si="0"/>
        <v/>
      </c>
      <c r="K56" s="38">
        <v>0.1</v>
      </c>
      <c r="L56" s="39"/>
      <c r="M56" s="40">
        <f>(IF(G56&lt;&gt;"",1/3,0)+IF(H56&lt;&gt;"",2/3,0)+IF(I56&lt;&gt;"",1,0))*K56*20</f>
        <v>2</v>
      </c>
      <c r="N56" s="41">
        <f>IF(E56="",IF(F56&lt;&gt;"",1,0)+IF(G56&lt;&gt;"",1,0)+IF(H56&lt;&gt;"",1,0)+IF(I56&lt;&gt;"",1,0),0)</f>
        <v>1</v>
      </c>
      <c r="O56" s="42">
        <f>IF(E56&lt;&gt;"",0,(IF(F56&lt;&gt;"",0.02,(M56/(K56*20)))))</f>
        <v>1</v>
      </c>
      <c r="P56" s="42">
        <f>IF(E56&lt;&gt;"",0,K56)</f>
        <v>0.1</v>
      </c>
      <c r="Q56" s="41">
        <f>IF(J56&lt;&gt;"",1,0)</f>
        <v>0</v>
      </c>
      <c r="R56" s="41" t="b">
        <f>IF(E56="",OR(F56&lt;&gt;"",G56&lt;&gt;"",H56&lt;&gt;"",I56&lt;&gt;""),0)</f>
        <v>1</v>
      </c>
      <c r="S56" s="41">
        <f t="shared" si="42"/>
        <v>0</v>
      </c>
      <c r="T56" s="128"/>
      <c r="V56" s="5"/>
    </row>
    <row r="57" spans="2:22" s="4" customFormat="1" x14ac:dyDescent="0.3">
      <c r="B57" s="70"/>
      <c r="C57" s="71"/>
      <c r="D57" s="71"/>
      <c r="E57" s="71"/>
      <c r="F57" s="71"/>
      <c r="G57" s="71"/>
      <c r="H57" s="71"/>
      <c r="I57" s="71"/>
      <c r="J57" s="72"/>
      <c r="K57" s="39"/>
      <c r="L57" s="39"/>
      <c r="M57" s="40"/>
      <c r="N57" s="41"/>
      <c r="O57" s="42"/>
      <c r="P57" s="42"/>
      <c r="Q57" s="41"/>
      <c r="R57" s="41"/>
      <c r="S57" s="41"/>
      <c r="T57" s="40"/>
      <c r="V57" s="5"/>
    </row>
    <row r="58" spans="2:22" s="4" customFormat="1" x14ac:dyDescent="0.3">
      <c r="B58" s="73"/>
      <c r="C58" s="74"/>
      <c r="D58" s="75" t="s">
        <v>48</v>
      </c>
      <c r="E58" s="73"/>
      <c r="F58" s="176">
        <f>P10*K10+P17*K17+P23*K23+P32*K32+P37*K37+P46*K46</f>
        <v>1</v>
      </c>
      <c r="G58" s="176"/>
      <c r="H58" s="76"/>
      <c r="I58" s="76"/>
      <c r="J58" s="72"/>
      <c r="K58" s="77">
        <f>K10+K17+K23+K32+K37+K46</f>
        <v>1</v>
      </c>
      <c r="L58" s="39"/>
      <c r="M58" s="40"/>
      <c r="N58" s="41">
        <f>N10+N17+N37+N46</f>
        <v>4</v>
      </c>
      <c r="O58" s="42"/>
      <c r="P58" s="42"/>
      <c r="Q58" s="41">
        <f>SUM(Q10:Q56)</f>
        <v>0</v>
      </c>
      <c r="R58" s="41" t="b">
        <f>OR(R10=TRUE,R17=TRUE,R23=TRUE,R32=TRUE,R37=TRUE,R46=TRUE)</f>
        <v>1</v>
      </c>
      <c r="S58" s="41"/>
      <c r="T58" s="40"/>
      <c r="V58" s="5"/>
    </row>
    <row r="59" spans="2:22" s="4" customFormat="1" ht="28.2" thickBot="1" x14ac:dyDescent="0.35">
      <c r="B59" s="73"/>
      <c r="C59" s="74"/>
      <c r="D59" s="78" t="s">
        <v>49</v>
      </c>
      <c r="E59" s="73"/>
      <c r="F59" s="79">
        <f>IF(F58&lt;50%,"!",IF(Q58&lt;&gt;0,"",(IF(N58&lt;&gt;0,(M10*K10+M17*K17+M23*K23+M32*K32+M37*K37+M46*K46)/(K10*N10+K17*N17+K23*N23+K32*N32+K37*N37+K46*N46),0))))</f>
        <v>20</v>
      </c>
      <c r="G59" s="80" t="s">
        <v>50</v>
      </c>
      <c r="H59" s="81">
        <v>20</v>
      </c>
      <c r="I59" s="81"/>
      <c r="J59" s="82"/>
      <c r="K59" s="38"/>
      <c r="L59" s="39"/>
      <c r="M59" s="40"/>
      <c r="N59" s="41"/>
      <c r="O59" s="42"/>
      <c r="P59" s="42"/>
      <c r="Q59" s="41"/>
      <c r="R59" s="41"/>
      <c r="S59" s="41"/>
      <c r="T59" s="40"/>
      <c r="V59" s="5"/>
    </row>
    <row r="60" spans="2:22" s="4" customFormat="1" ht="14.4" thickBot="1" x14ac:dyDescent="0.35">
      <c r="B60" s="73"/>
      <c r="C60" s="74"/>
      <c r="D60" s="78" t="s">
        <v>51</v>
      </c>
      <c r="E60" s="73"/>
      <c r="F60" s="83" t="s">
        <v>79</v>
      </c>
      <c r="G60" s="84" t="s">
        <v>50</v>
      </c>
      <c r="H60" s="85">
        <v>20</v>
      </c>
      <c r="I60" s="86"/>
      <c r="J60" s="82"/>
      <c r="K60" s="87"/>
      <c r="L60" s="39"/>
      <c r="M60" s="40"/>
      <c r="N60" s="41"/>
      <c r="O60" s="42"/>
      <c r="P60" s="42"/>
      <c r="Q60" s="41"/>
      <c r="R60" s="41"/>
      <c r="S60" s="41"/>
      <c r="T60" s="40"/>
      <c r="V60" s="5"/>
    </row>
    <row r="61" spans="2:22" s="4" customFormat="1" x14ac:dyDescent="0.3">
      <c r="B61" s="73"/>
      <c r="C61" s="74"/>
      <c r="D61" s="78"/>
      <c r="E61" s="73"/>
      <c r="F61" s="88"/>
      <c r="G61" s="88"/>
      <c r="H61" s="89"/>
      <c r="I61" s="89"/>
      <c r="J61" s="82"/>
      <c r="K61" s="87"/>
      <c r="L61" s="39"/>
      <c r="M61" s="40"/>
      <c r="N61" s="41"/>
      <c r="O61" s="42"/>
      <c r="P61" s="42"/>
      <c r="Q61" s="41"/>
      <c r="R61" s="41"/>
      <c r="S61" s="41"/>
      <c r="T61" s="40"/>
      <c r="V61" s="5"/>
    </row>
    <row r="62" spans="2:22" s="4" customFormat="1" ht="31.95" customHeight="1" x14ac:dyDescent="0.3">
      <c r="B62" s="177"/>
      <c r="C62" s="177"/>
      <c r="D62" s="177"/>
      <c r="E62" s="90"/>
      <c r="F62" s="90"/>
      <c r="G62" s="90"/>
      <c r="H62" s="90"/>
      <c r="I62" s="90"/>
      <c r="J62" s="82"/>
      <c r="K62" s="87"/>
      <c r="L62" s="39"/>
      <c r="M62" s="40"/>
      <c r="N62" s="41"/>
      <c r="O62" s="42"/>
      <c r="P62" s="42"/>
      <c r="Q62" s="41"/>
      <c r="R62" s="41"/>
      <c r="S62" s="41"/>
      <c r="T62" s="40"/>
      <c r="U62" s="5"/>
      <c r="V62" s="5"/>
    </row>
    <row r="63" spans="2:22" s="4" customFormat="1" ht="31.95" customHeight="1" thickBot="1" x14ac:dyDescent="0.35">
      <c r="B63" s="178" t="s">
        <v>53</v>
      </c>
      <c r="C63" s="178"/>
      <c r="D63" s="178"/>
      <c r="E63" s="91"/>
      <c r="F63" s="91"/>
      <c r="G63" s="91"/>
      <c r="H63" s="91"/>
      <c r="I63" s="91"/>
      <c r="J63" s="82"/>
      <c r="K63" s="87"/>
      <c r="L63" s="39"/>
      <c r="M63" s="40"/>
      <c r="N63" s="41"/>
      <c r="O63" s="42"/>
      <c r="P63" s="42"/>
      <c r="Q63" s="41"/>
      <c r="R63" s="41"/>
      <c r="S63" s="41"/>
      <c r="T63" s="40"/>
      <c r="U63" s="5"/>
      <c r="V63" s="5"/>
    </row>
    <row r="64" spans="2:22" s="4" customFormat="1" ht="120" customHeight="1" thickBot="1" x14ac:dyDescent="0.35">
      <c r="B64" s="179" t="s">
        <v>54</v>
      </c>
      <c r="C64" s="180"/>
      <c r="D64" s="181"/>
      <c r="E64" s="92"/>
      <c r="F64" s="92"/>
      <c r="G64" s="92"/>
      <c r="H64" s="92"/>
      <c r="I64" s="92"/>
      <c r="J64" s="93"/>
      <c r="K64" s="87"/>
      <c r="L64" s="94"/>
      <c r="M64" s="40"/>
      <c r="N64" s="41"/>
      <c r="O64" s="42"/>
      <c r="P64" s="42"/>
      <c r="Q64" s="41"/>
      <c r="R64" s="41"/>
      <c r="S64" s="41"/>
      <c r="T64" s="40"/>
      <c r="U64" s="5"/>
      <c r="V64" s="5"/>
    </row>
    <row r="65" spans="2:22" s="4" customFormat="1" ht="14.4" thickBot="1" x14ac:dyDescent="0.35">
      <c r="B65" s="95"/>
      <c r="C65" s="96"/>
      <c r="D65" s="96"/>
      <c r="E65" s="95"/>
      <c r="F65" s="95"/>
      <c r="G65" s="95"/>
      <c r="H65" s="95"/>
      <c r="I65" s="95"/>
      <c r="J65" s="97"/>
      <c r="K65" s="87"/>
      <c r="L65" s="94"/>
      <c r="M65" s="40"/>
      <c r="N65" s="41"/>
      <c r="O65" s="42"/>
      <c r="P65" s="42"/>
      <c r="Q65" s="41"/>
      <c r="R65" s="41"/>
      <c r="S65" s="41"/>
      <c r="T65" s="40"/>
      <c r="U65" s="5"/>
      <c r="V65" s="5"/>
    </row>
    <row r="66" spans="2:22" s="4" customFormat="1" ht="13.95" customHeight="1" thickBot="1" x14ac:dyDescent="0.35">
      <c r="B66" s="98"/>
      <c r="C66" s="99" t="s">
        <v>55</v>
      </c>
      <c r="D66" s="99" t="s">
        <v>56</v>
      </c>
      <c r="E66" s="100"/>
      <c r="F66" s="169" t="s">
        <v>57</v>
      </c>
      <c r="G66" s="170"/>
      <c r="H66" s="170"/>
      <c r="I66" s="171"/>
      <c r="J66" s="101"/>
      <c r="K66" s="87"/>
      <c r="L66" s="102"/>
      <c r="M66" s="40"/>
      <c r="N66" s="41"/>
      <c r="O66" s="42"/>
      <c r="P66" s="42"/>
      <c r="Q66" s="41"/>
      <c r="R66" s="41"/>
      <c r="S66" s="41"/>
      <c r="T66" s="40"/>
      <c r="U66" s="5"/>
      <c r="V66" s="5"/>
    </row>
    <row r="67" spans="2:22" s="4" customFormat="1" x14ac:dyDescent="0.3">
      <c r="B67" s="103"/>
      <c r="C67" s="104"/>
      <c r="D67" s="105"/>
      <c r="E67" s="106"/>
      <c r="F67" s="172">
        <f ca="1">TODAY()</f>
        <v>44943</v>
      </c>
      <c r="G67" s="172"/>
      <c r="H67" s="172"/>
      <c r="I67" s="172"/>
      <c r="J67" s="107"/>
      <c r="K67" s="87"/>
      <c r="L67" s="108"/>
      <c r="M67" s="40"/>
      <c r="N67" s="41"/>
      <c r="O67" s="42"/>
      <c r="P67" s="42"/>
      <c r="Q67" s="41"/>
      <c r="R67" s="41"/>
      <c r="S67" s="41"/>
      <c r="T67" s="40"/>
      <c r="U67" s="5"/>
      <c r="V67" s="5"/>
    </row>
    <row r="68" spans="2:22" s="4" customFormat="1" x14ac:dyDescent="0.3">
      <c r="B68" s="109"/>
      <c r="C68" s="110"/>
      <c r="D68" s="111"/>
      <c r="E68" s="106"/>
      <c r="F68" s="73"/>
      <c r="G68" s="73"/>
      <c r="H68" s="73"/>
      <c r="I68" s="73"/>
      <c r="J68" s="107"/>
      <c r="K68" s="87"/>
      <c r="L68" s="108"/>
      <c r="M68" s="40"/>
      <c r="N68" s="41"/>
      <c r="O68" s="42"/>
      <c r="P68" s="42"/>
      <c r="Q68" s="41"/>
      <c r="R68" s="41"/>
      <c r="S68" s="41"/>
      <c r="T68" s="40"/>
      <c r="U68" s="5"/>
      <c r="V68" s="5"/>
    </row>
    <row r="69" spans="2:22" s="4" customFormat="1" x14ac:dyDescent="0.3">
      <c r="B69" s="109"/>
      <c r="C69" s="110"/>
      <c r="D69" s="111"/>
      <c r="E69" s="106"/>
      <c r="F69" s="73"/>
      <c r="G69" s="73"/>
      <c r="H69" s="73"/>
      <c r="I69" s="73"/>
      <c r="J69" s="107"/>
      <c r="K69" s="87"/>
      <c r="L69" s="102"/>
      <c r="M69" s="40"/>
      <c r="N69" s="41"/>
      <c r="O69" s="42"/>
      <c r="P69" s="42"/>
      <c r="Q69" s="41"/>
      <c r="R69" s="41"/>
      <c r="S69" s="41"/>
      <c r="T69" s="40"/>
      <c r="U69" s="5"/>
      <c r="V69" s="5"/>
    </row>
    <row r="70" spans="2:22" s="4" customFormat="1" ht="14.4" thickBot="1" x14ac:dyDescent="0.35">
      <c r="B70" s="112"/>
      <c r="C70" s="113"/>
      <c r="D70" s="114"/>
      <c r="E70" s="106"/>
      <c r="J70" s="107"/>
      <c r="K70" s="87"/>
      <c r="L70" s="108"/>
      <c r="M70" s="40"/>
      <c r="N70" s="41"/>
      <c r="O70" s="42"/>
      <c r="P70" s="42"/>
      <c r="Q70" s="41"/>
      <c r="R70" s="41"/>
      <c r="S70" s="41"/>
      <c r="T70" s="40"/>
      <c r="U70" s="5"/>
      <c r="V70" s="5"/>
    </row>
    <row r="71" spans="2:22" s="4" customFormat="1" x14ac:dyDescent="0.3">
      <c r="B71" s="115"/>
      <c r="C71" s="116"/>
      <c r="D71" s="117"/>
      <c r="E71" s="106"/>
      <c r="F71" s="118"/>
      <c r="G71" s="73"/>
      <c r="H71" s="73"/>
      <c r="I71" s="73"/>
      <c r="J71" s="107"/>
      <c r="K71" s="87"/>
      <c r="L71" s="108"/>
      <c r="M71" s="40"/>
      <c r="N71" s="41"/>
      <c r="O71" s="42"/>
      <c r="P71" s="42"/>
      <c r="Q71" s="41"/>
      <c r="R71" s="41"/>
      <c r="S71" s="41"/>
      <c r="T71" s="40"/>
      <c r="U71" s="5"/>
      <c r="V71" s="5"/>
    </row>
    <row r="73" spans="2:22" s="4" customFormat="1" x14ac:dyDescent="0.3">
      <c r="B73" s="109"/>
      <c r="C73" s="110"/>
      <c r="D73" s="111"/>
      <c r="E73" s="106"/>
      <c r="F73" s="73"/>
      <c r="G73" s="73"/>
      <c r="H73" s="73"/>
      <c r="I73" s="73"/>
      <c r="J73" s="107"/>
      <c r="K73" s="87"/>
      <c r="L73" s="102"/>
      <c r="M73" s="40"/>
      <c r="N73" s="41"/>
      <c r="O73" s="42"/>
      <c r="P73" s="42"/>
      <c r="Q73" s="41"/>
      <c r="R73" s="41"/>
      <c r="S73" s="41"/>
      <c r="T73" s="40"/>
      <c r="U73" s="5"/>
      <c r="V73" s="5"/>
    </row>
    <row r="74" spans="2:22" s="4" customFormat="1" ht="14.4" thickBot="1" x14ac:dyDescent="0.35">
      <c r="B74" s="112"/>
      <c r="C74" s="113"/>
      <c r="D74" s="114"/>
      <c r="E74" s="106"/>
      <c r="J74" s="107"/>
      <c r="K74" s="87"/>
      <c r="L74" s="108"/>
      <c r="M74" s="40"/>
      <c r="N74" s="41"/>
      <c r="O74" s="42"/>
      <c r="P74" s="42"/>
      <c r="Q74" s="41"/>
      <c r="R74" s="41"/>
      <c r="S74" s="41"/>
      <c r="T74" s="40"/>
      <c r="U74" s="5"/>
      <c r="V74" s="5"/>
    </row>
    <row r="75" spans="2:22" s="4" customFormat="1" x14ac:dyDescent="0.3">
      <c r="B75" s="115"/>
      <c r="C75" s="116"/>
      <c r="D75" s="117"/>
      <c r="E75" s="106"/>
      <c r="F75" s="118"/>
      <c r="G75" s="73"/>
      <c r="H75" s="73"/>
      <c r="I75" s="73"/>
      <c r="J75" s="107"/>
      <c r="K75" s="87"/>
      <c r="L75" s="108"/>
      <c r="M75" s="40"/>
      <c r="N75" s="41"/>
      <c r="O75" s="42"/>
      <c r="P75" s="42"/>
      <c r="Q75" s="41"/>
      <c r="R75" s="41"/>
      <c r="S75" s="41"/>
      <c r="T75" s="40"/>
      <c r="U75" s="5"/>
      <c r="V75" s="5"/>
    </row>
    <row r="77" spans="2:22" s="4" customFormat="1" ht="19.95" customHeight="1" x14ac:dyDescent="0.3">
      <c r="B77" s="1"/>
      <c r="C77" s="2"/>
      <c r="D77" s="3"/>
      <c r="E77" s="2"/>
      <c r="F77" s="2"/>
      <c r="G77" s="2"/>
      <c r="H77" s="2"/>
      <c r="I77" s="2"/>
      <c r="J77" s="2"/>
      <c r="K77" s="2"/>
      <c r="M77" s="5"/>
      <c r="N77" s="5"/>
      <c r="O77" s="5"/>
      <c r="P77" s="5"/>
      <c r="Q77" s="5"/>
      <c r="R77" s="5"/>
      <c r="S77" s="5"/>
      <c r="T77" s="5"/>
      <c r="U77" s="5"/>
      <c r="V77" s="5"/>
    </row>
    <row r="78" spans="2:22" s="4" customFormat="1" ht="19.95" customHeight="1" x14ac:dyDescent="0.3">
      <c r="B78" s="1"/>
      <c r="C78" s="2"/>
      <c r="D78" s="3"/>
      <c r="E78" s="2"/>
      <c r="F78" s="2"/>
      <c r="G78" s="2"/>
      <c r="H78" s="2"/>
      <c r="I78" s="2"/>
      <c r="J78" s="2"/>
      <c r="K78" s="2"/>
      <c r="M78" s="5"/>
      <c r="N78" s="5"/>
      <c r="O78" s="5"/>
      <c r="P78" s="5"/>
      <c r="Q78" s="5"/>
      <c r="R78" s="5"/>
      <c r="S78" s="5"/>
      <c r="T78" s="5"/>
      <c r="U78" s="5"/>
      <c r="V78" s="5"/>
    </row>
    <row r="79" spans="2:22" s="4" customFormat="1" ht="19.95" customHeight="1" x14ac:dyDescent="0.3">
      <c r="B79" s="1"/>
      <c r="C79" s="2"/>
      <c r="D79" s="3"/>
      <c r="E79" s="2"/>
      <c r="F79" s="2"/>
      <c r="G79" s="2"/>
      <c r="H79" s="2"/>
      <c r="I79" s="2"/>
      <c r="J79" s="2"/>
      <c r="K79" s="2"/>
      <c r="M79" s="5"/>
      <c r="N79" s="5"/>
      <c r="O79" s="5"/>
      <c r="P79" s="5"/>
      <c r="Q79" s="5"/>
      <c r="R79" s="5"/>
      <c r="S79" s="5"/>
      <c r="T79" s="5"/>
      <c r="U79" s="5"/>
      <c r="V79" s="5"/>
    </row>
    <row r="80" spans="2:22" s="4" customFormat="1" ht="19.95" customHeight="1" x14ac:dyDescent="0.3">
      <c r="B80" s="1"/>
      <c r="C80" s="2"/>
      <c r="D80" s="3"/>
      <c r="E80" s="2"/>
      <c r="F80" s="2"/>
      <c r="G80" s="2"/>
      <c r="H80" s="2"/>
      <c r="I80" s="2"/>
      <c r="J80" s="2"/>
      <c r="K80" s="2"/>
      <c r="M80" s="5"/>
      <c r="N80" s="5"/>
      <c r="O80" s="5"/>
      <c r="P80" s="5"/>
      <c r="Q80" s="5"/>
      <c r="R80" s="5"/>
      <c r="S80" s="5"/>
      <c r="T80" s="5"/>
      <c r="U80" s="5"/>
      <c r="V80" s="5"/>
    </row>
    <row r="81" spans="2:22" s="4" customFormat="1" ht="19.95" customHeight="1" x14ac:dyDescent="0.3">
      <c r="B81" s="1"/>
      <c r="C81" s="2"/>
      <c r="D81" s="3"/>
      <c r="E81" s="2"/>
      <c r="F81" s="2"/>
      <c r="G81" s="2"/>
      <c r="H81" s="2"/>
      <c r="I81" s="2"/>
      <c r="J81" s="2"/>
      <c r="K81" s="2"/>
      <c r="M81" s="5"/>
      <c r="N81" s="5"/>
      <c r="O81" s="5"/>
      <c r="P81" s="5"/>
      <c r="Q81" s="5"/>
      <c r="R81" s="5"/>
      <c r="S81" s="5"/>
      <c r="T81" s="5"/>
      <c r="U81" s="5"/>
      <c r="V81" s="5"/>
    </row>
    <row r="82" spans="2:22" s="4" customFormat="1" ht="19.95" customHeight="1" x14ac:dyDescent="0.3">
      <c r="B82" s="1"/>
      <c r="C82" s="2"/>
      <c r="D82" s="3"/>
      <c r="E82" s="2"/>
      <c r="F82" s="2"/>
      <c r="G82" s="2"/>
      <c r="H82" s="2"/>
      <c r="I82" s="2"/>
      <c r="J82" s="2"/>
      <c r="K82" s="2"/>
      <c r="M82" s="5"/>
      <c r="N82" s="5"/>
      <c r="O82" s="5"/>
      <c r="P82" s="5"/>
      <c r="Q82" s="5"/>
      <c r="R82" s="5"/>
      <c r="S82" s="5"/>
      <c r="T82" s="5"/>
      <c r="U82" s="5"/>
      <c r="V82" s="5"/>
    </row>
    <row r="83" spans="2:22" s="4" customFormat="1" ht="19.95" customHeight="1" x14ac:dyDescent="0.3">
      <c r="B83" s="1"/>
      <c r="C83" s="2"/>
      <c r="D83" s="3"/>
      <c r="E83" s="2"/>
      <c r="F83" s="2"/>
      <c r="G83" s="2"/>
      <c r="H83" s="2"/>
      <c r="I83" s="2"/>
      <c r="J83" s="2"/>
      <c r="K83" s="2"/>
      <c r="M83" s="5"/>
      <c r="N83" s="5"/>
      <c r="O83" s="5"/>
      <c r="P83" s="5"/>
      <c r="Q83" s="5"/>
      <c r="R83" s="5"/>
      <c r="S83" s="5"/>
      <c r="T83" s="5"/>
      <c r="U83" s="5"/>
      <c r="V83" s="5"/>
    </row>
    <row r="84" spans="2:22" s="4" customFormat="1" ht="19.95" customHeight="1" x14ac:dyDescent="0.3">
      <c r="B84" s="1"/>
      <c r="C84" s="2"/>
      <c r="D84" s="3"/>
      <c r="E84" s="2"/>
      <c r="F84" s="2"/>
      <c r="G84" s="2"/>
      <c r="H84" s="2"/>
      <c r="I84" s="2"/>
      <c r="J84" s="2"/>
      <c r="K84" s="2"/>
      <c r="M84" s="5"/>
      <c r="N84" s="5"/>
      <c r="O84" s="5"/>
      <c r="P84" s="5"/>
      <c r="Q84" s="5"/>
      <c r="R84" s="5"/>
      <c r="S84" s="5"/>
      <c r="T84" s="5"/>
      <c r="U84" s="5"/>
      <c r="V84" s="5"/>
    </row>
    <row r="85" spans="2:22" s="4" customFormat="1" ht="19.95" customHeight="1" x14ac:dyDescent="0.3">
      <c r="B85" s="1"/>
      <c r="C85" s="2"/>
      <c r="D85" s="3"/>
      <c r="E85" s="2"/>
      <c r="F85" s="2"/>
      <c r="G85" s="2"/>
      <c r="H85" s="2"/>
      <c r="I85" s="2"/>
      <c r="J85" s="2"/>
      <c r="K85" s="2"/>
      <c r="M85" s="5"/>
      <c r="N85" s="5"/>
      <c r="O85" s="5"/>
      <c r="P85" s="5"/>
      <c r="Q85" s="5"/>
      <c r="R85" s="5"/>
      <c r="S85" s="5"/>
      <c r="T85" s="5"/>
      <c r="U85" s="5"/>
      <c r="V85" s="5"/>
    </row>
    <row r="86" spans="2:22" s="4" customFormat="1" ht="19.95" customHeight="1" x14ac:dyDescent="0.3">
      <c r="B86" s="1"/>
      <c r="C86" s="2"/>
      <c r="D86" s="3"/>
      <c r="E86" s="2"/>
      <c r="F86" s="2"/>
      <c r="G86" s="2"/>
      <c r="H86" s="2"/>
      <c r="I86" s="2"/>
      <c r="J86" s="2"/>
      <c r="K86" s="2"/>
      <c r="M86" s="5"/>
      <c r="N86" s="5"/>
      <c r="O86" s="5"/>
      <c r="P86" s="5"/>
      <c r="Q86" s="5"/>
      <c r="R86" s="5"/>
      <c r="S86" s="5"/>
      <c r="T86" s="5"/>
      <c r="U86" s="5"/>
      <c r="V86" s="5"/>
    </row>
    <row r="87" spans="2:22" s="4" customFormat="1" ht="19.95" customHeight="1" x14ac:dyDescent="0.3">
      <c r="B87" s="1"/>
      <c r="C87" s="2"/>
      <c r="D87" s="3"/>
      <c r="E87" s="2"/>
      <c r="F87" s="2"/>
      <c r="G87" s="2"/>
      <c r="H87" s="2"/>
      <c r="I87" s="2"/>
      <c r="J87" s="2"/>
      <c r="K87" s="2"/>
      <c r="M87" s="5"/>
      <c r="N87" s="5"/>
      <c r="O87" s="5"/>
      <c r="P87" s="5"/>
      <c r="Q87" s="5"/>
      <c r="R87" s="5"/>
      <c r="S87" s="5"/>
      <c r="T87" s="5"/>
      <c r="U87" s="5"/>
      <c r="V87" s="5"/>
    </row>
    <row r="88" spans="2:22" s="4" customFormat="1" ht="19.95" customHeight="1" x14ac:dyDescent="0.3">
      <c r="B88" s="1"/>
      <c r="C88" s="2"/>
      <c r="D88" s="3"/>
      <c r="E88" s="2"/>
      <c r="F88" s="2"/>
      <c r="G88" s="2"/>
      <c r="H88" s="2"/>
      <c r="I88" s="2"/>
      <c r="J88" s="2"/>
      <c r="K88" s="2"/>
      <c r="M88" s="5"/>
      <c r="N88" s="5"/>
      <c r="O88" s="5"/>
      <c r="P88" s="5"/>
      <c r="Q88" s="5"/>
      <c r="R88" s="5"/>
      <c r="S88" s="5"/>
      <c r="T88" s="5"/>
      <c r="U88" s="5"/>
      <c r="V88" s="5"/>
    </row>
    <row r="89" spans="2:22" s="4" customFormat="1" ht="19.95" customHeight="1" x14ac:dyDescent="0.3">
      <c r="B89" s="1"/>
      <c r="C89" s="2"/>
      <c r="D89" s="3"/>
      <c r="E89" s="2"/>
      <c r="F89" s="2"/>
      <c r="G89" s="2"/>
      <c r="H89" s="2"/>
      <c r="I89" s="2"/>
      <c r="J89" s="2"/>
      <c r="K89" s="2"/>
      <c r="M89" s="5"/>
      <c r="N89" s="5"/>
      <c r="O89" s="5"/>
      <c r="P89" s="5"/>
      <c r="Q89" s="5"/>
      <c r="R89" s="5"/>
      <c r="S89" s="5"/>
      <c r="T89" s="5"/>
      <c r="U89" s="5"/>
      <c r="V89" s="5"/>
    </row>
    <row r="90" spans="2:22" s="4" customFormat="1" ht="19.95" customHeight="1" x14ac:dyDescent="0.3">
      <c r="B90" s="1"/>
      <c r="C90" s="2"/>
      <c r="D90" s="3"/>
      <c r="E90" s="2"/>
      <c r="F90" s="2"/>
      <c r="G90" s="2"/>
      <c r="H90" s="2"/>
      <c r="I90" s="2"/>
      <c r="J90" s="2"/>
      <c r="K90" s="2"/>
      <c r="M90" s="5"/>
      <c r="N90" s="5"/>
      <c r="O90" s="5"/>
      <c r="P90" s="5"/>
      <c r="Q90" s="5"/>
      <c r="R90" s="5"/>
      <c r="S90" s="5"/>
      <c r="T90" s="5"/>
      <c r="U90" s="5"/>
      <c r="V90" s="5"/>
    </row>
    <row r="91" spans="2:22" s="4" customFormat="1" ht="19.95" customHeight="1" x14ac:dyDescent="0.3">
      <c r="B91" s="1"/>
      <c r="C91" s="2"/>
      <c r="D91" s="3"/>
      <c r="E91" s="2"/>
      <c r="F91" s="2"/>
      <c r="G91" s="2"/>
      <c r="H91" s="2"/>
      <c r="I91" s="2"/>
      <c r="J91" s="2"/>
      <c r="K91" s="2"/>
      <c r="M91" s="5"/>
      <c r="N91" s="5"/>
      <c r="O91" s="5"/>
      <c r="P91" s="5"/>
      <c r="Q91" s="5"/>
      <c r="R91" s="5"/>
      <c r="S91" s="5"/>
      <c r="T91" s="5"/>
      <c r="U91" s="5"/>
      <c r="V91" s="5"/>
    </row>
    <row r="92" spans="2:22" s="4" customFormat="1" ht="19.95" customHeight="1" x14ac:dyDescent="0.3">
      <c r="B92" s="1"/>
      <c r="C92" s="2"/>
      <c r="D92" s="3"/>
      <c r="E92" s="2"/>
      <c r="F92" s="2"/>
      <c r="G92" s="2"/>
      <c r="H92" s="2"/>
      <c r="I92" s="2"/>
      <c r="J92" s="2"/>
      <c r="K92" s="2"/>
      <c r="M92" s="5"/>
      <c r="N92" s="5"/>
      <c r="O92" s="5"/>
      <c r="P92" s="5"/>
      <c r="Q92" s="5"/>
      <c r="R92" s="5"/>
      <c r="S92" s="5"/>
      <c r="T92" s="5"/>
      <c r="U92" s="5"/>
      <c r="V92" s="5"/>
    </row>
  </sheetData>
  <mergeCells count="31">
    <mergeCell ref="C33:C36"/>
    <mergeCell ref="B33:B36"/>
    <mergeCell ref="C38:C45"/>
    <mergeCell ref="B38:B45"/>
    <mergeCell ref="C32:D32"/>
    <mergeCell ref="C24:C31"/>
    <mergeCell ref="B24:B31"/>
    <mergeCell ref="B11:B16"/>
    <mergeCell ref="C11:C16"/>
    <mergeCell ref="C23:D23"/>
    <mergeCell ref="C18:C22"/>
    <mergeCell ref="B18:B22"/>
    <mergeCell ref="F66:I66"/>
    <mergeCell ref="F67:I67"/>
    <mergeCell ref="C37:D37"/>
    <mergeCell ref="C46:D46"/>
    <mergeCell ref="F58:G58"/>
    <mergeCell ref="B62:D62"/>
    <mergeCell ref="B63:D63"/>
    <mergeCell ref="B64:D64"/>
    <mergeCell ref="C47:C56"/>
    <mergeCell ref="B47:B56"/>
    <mergeCell ref="K8:L8"/>
    <mergeCell ref="B9:C9"/>
    <mergeCell ref="C10:D10"/>
    <mergeCell ref="C17:D17"/>
    <mergeCell ref="B2:B6"/>
    <mergeCell ref="E2:I6"/>
    <mergeCell ref="C5:C6"/>
    <mergeCell ref="D5:D6"/>
    <mergeCell ref="D3:D4"/>
  </mergeCells>
  <conditionalFormatting sqref="L17">
    <cfRule type="cellIs" dxfId="41" priority="12" stopIfTrue="1" operator="lessThan">
      <formula>0.6</formula>
    </cfRule>
  </conditionalFormatting>
  <conditionalFormatting sqref="L17">
    <cfRule type="cellIs" dxfId="40" priority="10" stopIfTrue="1" operator="greaterThan">
      <formula>1</formula>
    </cfRule>
    <cfRule type="cellIs" dxfId="39" priority="11" stopIfTrue="1" operator="lessThan">
      <formula>1</formula>
    </cfRule>
  </conditionalFormatting>
  <conditionalFormatting sqref="L46">
    <cfRule type="cellIs" dxfId="38" priority="9" stopIfTrue="1" operator="lessThan">
      <formula>0.6</formula>
    </cfRule>
  </conditionalFormatting>
  <conditionalFormatting sqref="L46">
    <cfRule type="cellIs" dxfId="37" priority="7" stopIfTrue="1" operator="greaterThan">
      <formula>1</formula>
    </cfRule>
    <cfRule type="cellIs" dxfId="36" priority="8" stopIfTrue="1" operator="lessThan">
      <formula>1</formula>
    </cfRule>
  </conditionalFormatting>
  <conditionalFormatting sqref="K58">
    <cfRule type="cellIs" dxfId="35" priority="17" stopIfTrue="1" operator="lessThan">
      <formula>1</formula>
    </cfRule>
    <cfRule type="cellIs" dxfId="34" priority="20" stopIfTrue="1" operator="lessThan">
      <formula>0.6</formula>
    </cfRule>
  </conditionalFormatting>
  <conditionalFormatting sqref="L10">
    <cfRule type="cellIs" dxfId="33" priority="19" stopIfTrue="1" operator="lessThan">
      <formula>0.6</formula>
    </cfRule>
  </conditionalFormatting>
  <conditionalFormatting sqref="L10 K58">
    <cfRule type="cellIs" dxfId="32" priority="16" stopIfTrue="1" operator="greaterThan">
      <formula>1</formula>
    </cfRule>
    <cfRule type="cellIs" dxfId="31" priority="18" stopIfTrue="1" operator="lessThan">
      <formula>1</formula>
    </cfRule>
  </conditionalFormatting>
  <conditionalFormatting sqref="L37">
    <cfRule type="cellIs" dxfId="30" priority="15" stopIfTrue="1" operator="lessThan">
      <formula>0.6</formula>
    </cfRule>
  </conditionalFormatting>
  <conditionalFormatting sqref="L37">
    <cfRule type="cellIs" dxfId="29" priority="13" stopIfTrue="1" operator="greaterThan">
      <formula>1</formula>
    </cfRule>
    <cfRule type="cellIs" dxfId="28" priority="14" stopIfTrue="1" operator="lessThan">
      <formula>1</formula>
    </cfRule>
  </conditionalFormatting>
  <conditionalFormatting sqref="L23">
    <cfRule type="cellIs" dxfId="27" priority="6" stopIfTrue="1" operator="lessThan">
      <formula>0.6</formula>
    </cfRule>
  </conditionalFormatting>
  <conditionalFormatting sqref="L23">
    <cfRule type="cellIs" dxfId="26" priority="4" stopIfTrue="1" operator="greaterThan">
      <formula>1</formula>
    </cfRule>
    <cfRule type="cellIs" dxfId="25" priority="5" stopIfTrue="1" operator="lessThan">
      <formula>1</formula>
    </cfRule>
  </conditionalFormatting>
  <conditionalFormatting sqref="L32">
    <cfRule type="cellIs" dxfId="24" priority="3" stopIfTrue="1" operator="lessThan">
      <formula>0.6</formula>
    </cfRule>
  </conditionalFormatting>
  <conditionalFormatting sqref="L32">
    <cfRule type="cellIs" dxfId="23" priority="1" stopIfTrue="1" operator="greaterThan">
      <formula>1</formula>
    </cfRule>
    <cfRule type="cellIs" dxfId="22" priority="2" stopIfTrue="1" operator="lessThan">
      <formula>1</formula>
    </cfRule>
  </conditionalFormatting>
  <pageMargins left="0.23622047244094488" right="0.19685039370078741" top="0.19685039370078741" bottom="0.19685039370078741" header="0.19685039370078741" footer="0.15748031496062992"/>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0ED0A-06BB-0E4B-928B-9062A814A0B3}">
  <sheetPr>
    <tabColor theme="8" tint="0.59999389629810485"/>
    <pageSetUpPr fitToPage="1"/>
  </sheetPr>
  <dimension ref="B1:X56"/>
  <sheetViews>
    <sheetView topLeftCell="D8" zoomScale="130" zoomScaleNormal="130" workbookViewId="0">
      <selection activeCell="I20" sqref="I20"/>
    </sheetView>
  </sheetViews>
  <sheetFormatPr baseColWidth="10" defaultColWidth="11.5" defaultRowHeight="13.8" x14ac:dyDescent="0.3"/>
  <cols>
    <col min="1" max="1" width="8.796875" style="2" customWidth="1"/>
    <col min="2" max="2" width="8.5" style="1" customWidth="1"/>
    <col min="3" max="3" width="50.5" style="2" customWidth="1"/>
    <col min="4" max="4" width="54.5" style="3" customWidth="1"/>
    <col min="5" max="5" width="3.5" style="2" customWidth="1"/>
    <col min="6" max="6" width="4.5" style="2" customWidth="1"/>
    <col min="7" max="9" width="3.5" style="2" customWidth="1"/>
    <col min="10" max="10" width="2" style="2" customWidth="1"/>
    <col min="11" max="11" width="9.19921875" style="2" customWidth="1"/>
    <col min="12" max="12" width="6.5" style="4" customWidth="1"/>
    <col min="13" max="13" width="6" style="5" customWidth="1"/>
    <col min="14" max="14" width="5.5" style="5" customWidth="1"/>
    <col min="15" max="15" width="7.5" style="5" customWidth="1"/>
    <col min="16" max="16" width="9.5" style="5" customWidth="1"/>
    <col min="17" max="17" width="3.19921875" style="5" customWidth="1"/>
    <col min="18" max="18" width="6" style="5" customWidth="1"/>
    <col min="19" max="19" width="3.19921875" style="5" customWidth="1"/>
    <col min="20" max="20" width="11.5" style="5" customWidth="1"/>
    <col min="21" max="22" width="11.5" style="5"/>
    <col min="23" max="24" width="11.5" style="4"/>
    <col min="25" max="257" width="11.5" style="2"/>
    <col min="258" max="258" width="7" style="2" customWidth="1"/>
    <col min="259" max="260" width="50.5" style="2" customWidth="1"/>
    <col min="261" max="265" width="3.5" style="2" customWidth="1"/>
    <col min="266" max="266" width="2" style="2" customWidth="1"/>
    <col min="267" max="268" width="6.5" style="2" customWidth="1"/>
    <col min="269" max="269" width="5.5" style="2" customWidth="1"/>
    <col min="270" max="270" width="3.19921875" style="2" customWidth="1"/>
    <col min="271" max="271" width="7.5" style="2" customWidth="1"/>
    <col min="272" max="272" width="9.5" style="2" customWidth="1"/>
    <col min="273" max="273" width="3.19921875" style="2" customWidth="1"/>
    <col min="274" max="274" width="6" style="2" customWidth="1"/>
    <col min="275" max="275" width="3.19921875" style="2" customWidth="1"/>
    <col min="276" max="513" width="11.5" style="2"/>
    <col min="514" max="514" width="7" style="2" customWidth="1"/>
    <col min="515" max="516" width="50.5" style="2" customWidth="1"/>
    <col min="517" max="521" width="3.5" style="2" customWidth="1"/>
    <col min="522" max="522" width="2" style="2" customWidth="1"/>
    <col min="523" max="524" width="6.5" style="2" customWidth="1"/>
    <col min="525" max="525" width="5.5" style="2" customWidth="1"/>
    <col min="526" max="526" width="3.19921875" style="2" customWidth="1"/>
    <col min="527" max="527" width="7.5" style="2" customWidth="1"/>
    <col min="528" max="528" width="9.5" style="2" customWidth="1"/>
    <col min="529" max="529" width="3.19921875" style="2" customWidth="1"/>
    <col min="530" max="530" width="6" style="2" customWidth="1"/>
    <col min="531" max="531" width="3.19921875" style="2" customWidth="1"/>
    <col min="532" max="769" width="11.5" style="2"/>
    <col min="770" max="770" width="7" style="2" customWidth="1"/>
    <col min="771" max="772" width="50.5" style="2" customWidth="1"/>
    <col min="773" max="777" width="3.5" style="2" customWidth="1"/>
    <col min="778" max="778" width="2" style="2" customWidth="1"/>
    <col min="779" max="780" width="6.5" style="2" customWidth="1"/>
    <col min="781" max="781" width="5.5" style="2" customWidth="1"/>
    <col min="782" max="782" width="3.19921875" style="2" customWidth="1"/>
    <col min="783" max="783" width="7.5" style="2" customWidth="1"/>
    <col min="784" max="784" width="9.5" style="2" customWidth="1"/>
    <col min="785" max="785" width="3.19921875" style="2" customWidth="1"/>
    <col min="786" max="786" width="6" style="2" customWidth="1"/>
    <col min="787" max="787" width="3.19921875" style="2" customWidth="1"/>
    <col min="788" max="1025" width="11.5" style="2"/>
    <col min="1026" max="1026" width="7" style="2" customWidth="1"/>
    <col min="1027" max="1028" width="50.5" style="2" customWidth="1"/>
    <col min="1029" max="1033" width="3.5" style="2" customWidth="1"/>
    <col min="1034" max="1034" width="2" style="2" customWidth="1"/>
    <col min="1035" max="1036" width="6.5" style="2" customWidth="1"/>
    <col min="1037" max="1037" width="5.5" style="2" customWidth="1"/>
    <col min="1038" max="1038" width="3.19921875" style="2" customWidth="1"/>
    <col min="1039" max="1039" width="7.5" style="2" customWidth="1"/>
    <col min="1040" max="1040" width="9.5" style="2" customWidth="1"/>
    <col min="1041" max="1041" width="3.19921875" style="2" customWidth="1"/>
    <col min="1042" max="1042" width="6" style="2" customWidth="1"/>
    <col min="1043" max="1043" width="3.19921875" style="2" customWidth="1"/>
    <col min="1044" max="1281" width="11.5" style="2"/>
    <col min="1282" max="1282" width="7" style="2" customWidth="1"/>
    <col min="1283" max="1284" width="50.5" style="2" customWidth="1"/>
    <col min="1285" max="1289" width="3.5" style="2" customWidth="1"/>
    <col min="1290" max="1290" width="2" style="2" customWidth="1"/>
    <col min="1291" max="1292" width="6.5" style="2" customWidth="1"/>
    <col min="1293" max="1293" width="5.5" style="2" customWidth="1"/>
    <col min="1294" max="1294" width="3.19921875" style="2" customWidth="1"/>
    <col min="1295" max="1295" width="7.5" style="2" customWidth="1"/>
    <col min="1296" max="1296" width="9.5" style="2" customWidth="1"/>
    <col min="1297" max="1297" width="3.19921875" style="2" customWidth="1"/>
    <col min="1298" max="1298" width="6" style="2" customWidth="1"/>
    <col min="1299" max="1299" width="3.19921875" style="2" customWidth="1"/>
    <col min="1300" max="1537" width="11.5" style="2"/>
    <col min="1538" max="1538" width="7" style="2" customWidth="1"/>
    <col min="1539" max="1540" width="50.5" style="2" customWidth="1"/>
    <col min="1541" max="1545" width="3.5" style="2" customWidth="1"/>
    <col min="1546" max="1546" width="2" style="2" customWidth="1"/>
    <col min="1547" max="1548" width="6.5" style="2" customWidth="1"/>
    <col min="1549" max="1549" width="5.5" style="2" customWidth="1"/>
    <col min="1550" max="1550" width="3.19921875" style="2" customWidth="1"/>
    <col min="1551" max="1551" width="7.5" style="2" customWidth="1"/>
    <col min="1552" max="1552" width="9.5" style="2" customWidth="1"/>
    <col min="1553" max="1553" width="3.19921875" style="2" customWidth="1"/>
    <col min="1554" max="1554" width="6" style="2" customWidth="1"/>
    <col min="1555" max="1555" width="3.19921875" style="2" customWidth="1"/>
    <col min="1556" max="1793" width="11.5" style="2"/>
    <col min="1794" max="1794" width="7" style="2" customWidth="1"/>
    <col min="1795" max="1796" width="50.5" style="2" customWidth="1"/>
    <col min="1797" max="1801" width="3.5" style="2" customWidth="1"/>
    <col min="1802" max="1802" width="2" style="2" customWidth="1"/>
    <col min="1803" max="1804" width="6.5" style="2" customWidth="1"/>
    <col min="1805" max="1805" width="5.5" style="2" customWidth="1"/>
    <col min="1806" max="1806" width="3.19921875" style="2" customWidth="1"/>
    <col min="1807" max="1807" width="7.5" style="2" customWidth="1"/>
    <col min="1808" max="1808" width="9.5" style="2" customWidth="1"/>
    <col min="1809" max="1809" width="3.19921875" style="2" customWidth="1"/>
    <col min="1810" max="1810" width="6" style="2" customWidth="1"/>
    <col min="1811" max="1811" width="3.19921875" style="2" customWidth="1"/>
    <col min="1812" max="2049" width="11.5" style="2"/>
    <col min="2050" max="2050" width="7" style="2" customWidth="1"/>
    <col min="2051" max="2052" width="50.5" style="2" customWidth="1"/>
    <col min="2053" max="2057" width="3.5" style="2" customWidth="1"/>
    <col min="2058" max="2058" width="2" style="2" customWidth="1"/>
    <col min="2059" max="2060" width="6.5" style="2" customWidth="1"/>
    <col min="2061" max="2061" width="5.5" style="2" customWidth="1"/>
    <col min="2062" max="2062" width="3.19921875" style="2" customWidth="1"/>
    <col min="2063" max="2063" width="7.5" style="2" customWidth="1"/>
    <col min="2064" max="2064" width="9.5" style="2" customWidth="1"/>
    <col min="2065" max="2065" width="3.19921875" style="2" customWidth="1"/>
    <col min="2066" max="2066" width="6" style="2" customWidth="1"/>
    <col min="2067" max="2067" width="3.19921875" style="2" customWidth="1"/>
    <col min="2068" max="2305" width="11.5" style="2"/>
    <col min="2306" max="2306" width="7" style="2" customWidth="1"/>
    <col min="2307" max="2308" width="50.5" style="2" customWidth="1"/>
    <col min="2309" max="2313" width="3.5" style="2" customWidth="1"/>
    <col min="2314" max="2314" width="2" style="2" customWidth="1"/>
    <col min="2315" max="2316" width="6.5" style="2" customWidth="1"/>
    <col min="2317" max="2317" width="5.5" style="2" customWidth="1"/>
    <col min="2318" max="2318" width="3.19921875" style="2" customWidth="1"/>
    <col min="2319" max="2319" width="7.5" style="2" customWidth="1"/>
    <col min="2320" max="2320" width="9.5" style="2" customWidth="1"/>
    <col min="2321" max="2321" width="3.19921875" style="2" customWidth="1"/>
    <col min="2322" max="2322" width="6" style="2" customWidth="1"/>
    <col min="2323" max="2323" width="3.19921875" style="2" customWidth="1"/>
    <col min="2324" max="2561" width="11.5" style="2"/>
    <col min="2562" max="2562" width="7" style="2" customWidth="1"/>
    <col min="2563" max="2564" width="50.5" style="2" customWidth="1"/>
    <col min="2565" max="2569" width="3.5" style="2" customWidth="1"/>
    <col min="2570" max="2570" width="2" style="2" customWidth="1"/>
    <col min="2571" max="2572" width="6.5" style="2" customWidth="1"/>
    <col min="2573" max="2573" width="5.5" style="2" customWidth="1"/>
    <col min="2574" max="2574" width="3.19921875" style="2" customWidth="1"/>
    <col min="2575" max="2575" width="7.5" style="2" customWidth="1"/>
    <col min="2576" max="2576" width="9.5" style="2" customWidth="1"/>
    <col min="2577" max="2577" width="3.19921875" style="2" customWidth="1"/>
    <col min="2578" max="2578" width="6" style="2" customWidth="1"/>
    <col min="2579" max="2579" width="3.19921875" style="2" customWidth="1"/>
    <col min="2580" max="2817" width="11.5" style="2"/>
    <col min="2818" max="2818" width="7" style="2" customWidth="1"/>
    <col min="2819" max="2820" width="50.5" style="2" customWidth="1"/>
    <col min="2821" max="2825" width="3.5" style="2" customWidth="1"/>
    <col min="2826" max="2826" width="2" style="2" customWidth="1"/>
    <col min="2827" max="2828" width="6.5" style="2" customWidth="1"/>
    <col min="2829" max="2829" width="5.5" style="2" customWidth="1"/>
    <col min="2830" max="2830" width="3.19921875" style="2" customWidth="1"/>
    <col min="2831" max="2831" width="7.5" style="2" customWidth="1"/>
    <col min="2832" max="2832" width="9.5" style="2" customWidth="1"/>
    <col min="2833" max="2833" width="3.19921875" style="2" customWidth="1"/>
    <col min="2834" max="2834" width="6" style="2" customWidth="1"/>
    <col min="2835" max="2835" width="3.19921875" style="2" customWidth="1"/>
    <col min="2836" max="3073" width="11.5" style="2"/>
    <col min="3074" max="3074" width="7" style="2" customWidth="1"/>
    <col min="3075" max="3076" width="50.5" style="2" customWidth="1"/>
    <col min="3077" max="3081" width="3.5" style="2" customWidth="1"/>
    <col min="3082" max="3082" width="2" style="2" customWidth="1"/>
    <col min="3083" max="3084" width="6.5" style="2" customWidth="1"/>
    <col min="3085" max="3085" width="5.5" style="2" customWidth="1"/>
    <col min="3086" max="3086" width="3.19921875" style="2" customWidth="1"/>
    <col min="3087" max="3087" width="7.5" style="2" customWidth="1"/>
    <col min="3088" max="3088" width="9.5" style="2" customWidth="1"/>
    <col min="3089" max="3089" width="3.19921875" style="2" customWidth="1"/>
    <col min="3090" max="3090" width="6" style="2" customWidth="1"/>
    <col min="3091" max="3091" width="3.19921875" style="2" customWidth="1"/>
    <col min="3092" max="3329" width="11.5" style="2"/>
    <col min="3330" max="3330" width="7" style="2" customWidth="1"/>
    <col min="3331" max="3332" width="50.5" style="2" customWidth="1"/>
    <col min="3333" max="3337" width="3.5" style="2" customWidth="1"/>
    <col min="3338" max="3338" width="2" style="2" customWidth="1"/>
    <col min="3339" max="3340" width="6.5" style="2" customWidth="1"/>
    <col min="3341" max="3341" width="5.5" style="2" customWidth="1"/>
    <col min="3342" max="3342" width="3.19921875" style="2" customWidth="1"/>
    <col min="3343" max="3343" width="7.5" style="2" customWidth="1"/>
    <col min="3344" max="3344" width="9.5" style="2" customWidth="1"/>
    <col min="3345" max="3345" width="3.19921875" style="2" customWidth="1"/>
    <col min="3346" max="3346" width="6" style="2" customWidth="1"/>
    <col min="3347" max="3347" width="3.19921875" style="2" customWidth="1"/>
    <col min="3348" max="3585" width="11.5" style="2"/>
    <col min="3586" max="3586" width="7" style="2" customWidth="1"/>
    <col min="3587" max="3588" width="50.5" style="2" customWidth="1"/>
    <col min="3589" max="3593" width="3.5" style="2" customWidth="1"/>
    <col min="3594" max="3594" width="2" style="2" customWidth="1"/>
    <col min="3595" max="3596" width="6.5" style="2" customWidth="1"/>
    <col min="3597" max="3597" width="5.5" style="2" customWidth="1"/>
    <col min="3598" max="3598" width="3.19921875" style="2" customWidth="1"/>
    <col min="3599" max="3599" width="7.5" style="2" customWidth="1"/>
    <col min="3600" max="3600" width="9.5" style="2" customWidth="1"/>
    <col min="3601" max="3601" width="3.19921875" style="2" customWidth="1"/>
    <col min="3602" max="3602" width="6" style="2" customWidth="1"/>
    <col min="3603" max="3603" width="3.19921875" style="2" customWidth="1"/>
    <col min="3604" max="3841" width="11.5" style="2"/>
    <col min="3842" max="3842" width="7" style="2" customWidth="1"/>
    <col min="3843" max="3844" width="50.5" style="2" customWidth="1"/>
    <col min="3845" max="3849" width="3.5" style="2" customWidth="1"/>
    <col min="3850" max="3850" width="2" style="2" customWidth="1"/>
    <col min="3851" max="3852" width="6.5" style="2" customWidth="1"/>
    <col min="3853" max="3853" width="5.5" style="2" customWidth="1"/>
    <col min="3854" max="3854" width="3.19921875" style="2" customWidth="1"/>
    <col min="3855" max="3855" width="7.5" style="2" customWidth="1"/>
    <col min="3856" max="3856" width="9.5" style="2" customWidth="1"/>
    <col min="3857" max="3857" width="3.19921875" style="2" customWidth="1"/>
    <col min="3858" max="3858" width="6" style="2" customWidth="1"/>
    <col min="3859" max="3859" width="3.19921875" style="2" customWidth="1"/>
    <col min="3860" max="4097" width="11.5" style="2"/>
    <col min="4098" max="4098" width="7" style="2" customWidth="1"/>
    <col min="4099" max="4100" width="50.5" style="2" customWidth="1"/>
    <col min="4101" max="4105" width="3.5" style="2" customWidth="1"/>
    <col min="4106" max="4106" width="2" style="2" customWidth="1"/>
    <col min="4107" max="4108" width="6.5" style="2" customWidth="1"/>
    <col min="4109" max="4109" width="5.5" style="2" customWidth="1"/>
    <col min="4110" max="4110" width="3.19921875" style="2" customWidth="1"/>
    <col min="4111" max="4111" width="7.5" style="2" customWidth="1"/>
    <col min="4112" max="4112" width="9.5" style="2" customWidth="1"/>
    <col min="4113" max="4113" width="3.19921875" style="2" customWidth="1"/>
    <col min="4114" max="4114" width="6" style="2" customWidth="1"/>
    <col min="4115" max="4115" width="3.19921875" style="2" customWidth="1"/>
    <col min="4116" max="4353" width="11.5" style="2"/>
    <col min="4354" max="4354" width="7" style="2" customWidth="1"/>
    <col min="4355" max="4356" width="50.5" style="2" customWidth="1"/>
    <col min="4357" max="4361" width="3.5" style="2" customWidth="1"/>
    <col min="4362" max="4362" width="2" style="2" customWidth="1"/>
    <col min="4363" max="4364" width="6.5" style="2" customWidth="1"/>
    <col min="4365" max="4365" width="5.5" style="2" customWidth="1"/>
    <col min="4366" max="4366" width="3.19921875" style="2" customWidth="1"/>
    <col min="4367" max="4367" width="7.5" style="2" customWidth="1"/>
    <col min="4368" max="4368" width="9.5" style="2" customWidth="1"/>
    <col min="4369" max="4369" width="3.19921875" style="2" customWidth="1"/>
    <col min="4370" max="4370" width="6" style="2" customWidth="1"/>
    <col min="4371" max="4371" width="3.19921875" style="2" customWidth="1"/>
    <col min="4372" max="4609" width="11.5" style="2"/>
    <col min="4610" max="4610" width="7" style="2" customWidth="1"/>
    <col min="4611" max="4612" width="50.5" style="2" customWidth="1"/>
    <col min="4613" max="4617" width="3.5" style="2" customWidth="1"/>
    <col min="4618" max="4618" width="2" style="2" customWidth="1"/>
    <col min="4619" max="4620" width="6.5" style="2" customWidth="1"/>
    <col min="4621" max="4621" width="5.5" style="2" customWidth="1"/>
    <col min="4622" max="4622" width="3.19921875" style="2" customWidth="1"/>
    <col min="4623" max="4623" width="7.5" style="2" customWidth="1"/>
    <col min="4624" max="4624" width="9.5" style="2" customWidth="1"/>
    <col min="4625" max="4625" width="3.19921875" style="2" customWidth="1"/>
    <col min="4626" max="4626" width="6" style="2" customWidth="1"/>
    <col min="4627" max="4627" width="3.19921875" style="2" customWidth="1"/>
    <col min="4628" max="4865" width="11.5" style="2"/>
    <col min="4866" max="4866" width="7" style="2" customWidth="1"/>
    <col min="4867" max="4868" width="50.5" style="2" customWidth="1"/>
    <col min="4869" max="4873" width="3.5" style="2" customWidth="1"/>
    <col min="4874" max="4874" width="2" style="2" customWidth="1"/>
    <col min="4875" max="4876" width="6.5" style="2" customWidth="1"/>
    <col min="4877" max="4877" width="5.5" style="2" customWidth="1"/>
    <col min="4878" max="4878" width="3.19921875" style="2" customWidth="1"/>
    <col min="4879" max="4879" width="7.5" style="2" customWidth="1"/>
    <col min="4880" max="4880" width="9.5" style="2" customWidth="1"/>
    <col min="4881" max="4881" width="3.19921875" style="2" customWidth="1"/>
    <col min="4882" max="4882" width="6" style="2" customWidth="1"/>
    <col min="4883" max="4883" width="3.19921875" style="2" customWidth="1"/>
    <col min="4884" max="5121" width="11.5" style="2"/>
    <col min="5122" max="5122" width="7" style="2" customWidth="1"/>
    <col min="5123" max="5124" width="50.5" style="2" customWidth="1"/>
    <col min="5125" max="5129" width="3.5" style="2" customWidth="1"/>
    <col min="5130" max="5130" width="2" style="2" customWidth="1"/>
    <col min="5131" max="5132" width="6.5" style="2" customWidth="1"/>
    <col min="5133" max="5133" width="5.5" style="2" customWidth="1"/>
    <col min="5134" max="5134" width="3.19921875" style="2" customWidth="1"/>
    <col min="5135" max="5135" width="7.5" style="2" customWidth="1"/>
    <col min="5136" max="5136" width="9.5" style="2" customWidth="1"/>
    <col min="5137" max="5137" width="3.19921875" style="2" customWidth="1"/>
    <col min="5138" max="5138" width="6" style="2" customWidth="1"/>
    <col min="5139" max="5139" width="3.19921875" style="2" customWidth="1"/>
    <col min="5140" max="5377" width="11.5" style="2"/>
    <col min="5378" max="5378" width="7" style="2" customWidth="1"/>
    <col min="5379" max="5380" width="50.5" style="2" customWidth="1"/>
    <col min="5381" max="5385" width="3.5" style="2" customWidth="1"/>
    <col min="5386" max="5386" width="2" style="2" customWidth="1"/>
    <col min="5387" max="5388" width="6.5" style="2" customWidth="1"/>
    <col min="5389" max="5389" width="5.5" style="2" customWidth="1"/>
    <col min="5390" max="5390" width="3.19921875" style="2" customWidth="1"/>
    <col min="5391" max="5391" width="7.5" style="2" customWidth="1"/>
    <col min="5392" max="5392" width="9.5" style="2" customWidth="1"/>
    <col min="5393" max="5393" width="3.19921875" style="2" customWidth="1"/>
    <col min="5394" max="5394" width="6" style="2" customWidth="1"/>
    <col min="5395" max="5395" width="3.19921875" style="2" customWidth="1"/>
    <col min="5396" max="5633" width="11.5" style="2"/>
    <col min="5634" max="5634" width="7" style="2" customWidth="1"/>
    <col min="5635" max="5636" width="50.5" style="2" customWidth="1"/>
    <col min="5637" max="5641" width="3.5" style="2" customWidth="1"/>
    <col min="5642" max="5642" width="2" style="2" customWidth="1"/>
    <col min="5643" max="5644" width="6.5" style="2" customWidth="1"/>
    <col min="5645" max="5645" width="5.5" style="2" customWidth="1"/>
    <col min="5646" max="5646" width="3.19921875" style="2" customWidth="1"/>
    <col min="5647" max="5647" width="7.5" style="2" customWidth="1"/>
    <col min="5648" max="5648" width="9.5" style="2" customWidth="1"/>
    <col min="5649" max="5649" width="3.19921875" style="2" customWidth="1"/>
    <col min="5650" max="5650" width="6" style="2" customWidth="1"/>
    <col min="5651" max="5651" width="3.19921875" style="2" customWidth="1"/>
    <col min="5652" max="5889" width="11.5" style="2"/>
    <col min="5890" max="5890" width="7" style="2" customWidth="1"/>
    <col min="5891" max="5892" width="50.5" style="2" customWidth="1"/>
    <col min="5893" max="5897" width="3.5" style="2" customWidth="1"/>
    <col min="5898" max="5898" width="2" style="2" customWidth="1"/>
    <col min="5899" max="5900" width="6.5" style="2" customWidth="1"/>
    <col min="5901" max="5901" width="5.5" style="2" customWidth="1"/>
    <col min="5902" max="5902" width="3.19921875" style="2" customWidth="1"/>
    <col min="5903" max="5903" width="7.5" style="2" customWidth="1"/>
    <col min="5904" max="5904" width="9.5" style="2" customWidth="1"/>
    <col min="5905" max="5905" width="3.19921875" style="2" customWidth="1"/>
    <col min="5906" max="5906" width="6" style="2" customWidth="1"/>
    <col min="5907" max="5907" width="3.19921875" style="2" customWidth="1"/>
    <col min="5908" max="6145" width="11.5" style="2"/>
    <col min="6146" max="6146" width="7" style="2" customWidth="1"/>
    <col min="6147" max="6148" width="50.5" style="2" customWidth="1"/>
    <col min="6149" max="6153" width="3.5" style="2" customWidth="1"/>
    <col min="6154" max="6154" width="2" style="2" customWidth="1"/>
    <col min="6155" max="6156" width="6.5" style="2" customWidth="1"/>
    <col min="6157" max="6157" width="5.5" style="2" customWidth="1"/>
    <col min="6158" max="6158" width="3.19921875" style="2" customWidth="1"/>
    <col min="6159" max="6159" width="7.5" style="2" customWidth="1"/>
    <col min="6160" max="6160" width="9.5" style="2" customWidth="1"/>
    <col min="6161" max="6161" width="3.19921875" style="2" customWidth="1"/>
    <col min="6162" max="6162" width="6" style="2" customWidth="1"/>
    <col min="6163" max="6163" width="3.19921875" style="2" customWidth="1"/>
    <col min="6164" max="6401" width="11.5" style="2"/>
    <col min="6402" max="6402" width="7" style="2" customWidth="1"/>
    <col min="6403" max="6404" width="50.5" style="2" customWidth="1"/>
    <col min="6405" max="6409" width="3.5" style="2" customWidth="1"/>
    <col min="6410" max="6410" width="2" style="2" customWidth="1"/>
    <col min="6411" max="6412" width="6.5" style="2" customWidth="1"/>
    <col min="6413" max="6413" width="5.5" style="2" customWidth="1"/>
    <col min="6414" max="6414" width="3.19921875" style="2" customWidth="1"/>
    <col min="6415" max="6415" width="7.5" style="2" customWidth="1"/>
    <col min="6416" max="6416" width="9.5" style="2" customWidth="1"/>
    <col min="6417" max="6417" width="3.19921875" style="2" customWidth="1"/>
    <col min="6418" max="6418" width="6" style="2" customWidth="1"/>
    <col min="6419" max="6419" width="3.19921875" style="2" customWidth="1"/>
    <col min="6420" max="6657" width="11.5" style="2"/>
    <col min="6658" max="6658" width="7" style="2" customWidth="1"/>
    <col min="6659" max="6660" width="50.5" style="2" customWidth="1"/>
    <col min="6661" max="6665" width="3.5" style="2" customWidth="1"/>
    <col min="6666" max="6666" width="2" style="2" customWidth="1"/>
    <col min="6667" max="6668" width="6.5" style="2" customWidth="1"/>
    <col min="6669" max="6669" width="5.5" style="2" customWidth="1"/>
    <col min="6670" max="6670" width="3.19921875" style="2" customWidth="1"/>
    <col min="6671" max="6671" width="7.5" style="2" customWidth="1"/>
    <col min="6672" max="6672" width="9.5" style="2" customWidth="1"/>
    <col min="6673" max="6673" width="3.19921875" style="2" customWidth="1"/>
    <col min="6674" max="6674" width="6" style="2" customWidth="1"/>
    <col min="6675" max="6675" width="3.19921875" style="2" customWidth="1"/>
    <col min="6676" max="6913" width="11.5" style="2"/>
    <col min="6914" max="6914" width="7" style="2" customWidth="1"/>
    <col min="6915" max="6916" width="50.5" style="2" customWidth="1"/>
    <col min="6917" max="6921" width="3.5" style="2" customWidth="1"/>
    <col min="6922" max="6922" width="2" style="2" customWidth="1"/>
    <col min="6923" max="6924" width="6.5" style="2" customWidth="1"/>
    <col min="6925" max="6925" width="5.5" style="2" customWidth="1"/>
    <col min="6926" max="6926" width="3.19921875" style="2" customWidth="1"/>
    <col min="6927" max="6927" width="7.5" style="2" customWidth="1"/>
    <col min="6928" max="6928" width="9.5" style="2" customWidth="1"/>
    <col min="6929" max="6929" width="3.19921875" style="2" customWidth="1"/>
    <col min="6930" max="6930" width="6" style="2" customWidth="1"/>
    <col min="6931" max="6931" width="3.19921875" style="2" customWidth="1"/>
    <col min="6932" max="7169" width="11.5" style="2"/>
    <col min="7170" max="7170" width="7" style="2" customWidth="1"/>
    <col min="7171" max="7172" width="50.5" style="2" customWidth="1"/>
    <col min="7173" max="7177" width="3.5" style="2" customWidth="1"/>
    <col min="7178" max="7178" width="2" style="2" customWidth="1"/>
    <col min="7179" max="7180" width="6.5" style="2" customWidth="1"/>
    <col min="7181" max="7181" width="5.5" style="2" customWidth="1"/>
    <col min="7182" max="7182" width="3.19921875" style="2" customWidth="1"/>
    <col min="7183" max="7183" width="7.5" style="2" customWidth="1"/>
    <col min="7184" max="7184" width="9.5" style="2" customWidth="1"/>
    <col min="7185" max="7185" width="3.19921875" style="2" customWidth="1"/>
    <col min="7186" max="7186" width="6" style="2" customWidth="1"/>
    <col min="7187" max="7187" width="3.19921875" style="2" customWidth="1"/>
    <col min="7188" max="7425" width="11.5" style="2"/>
    <col min="7426" max="7426" width="7" style="2" customWidth="1"/>
    <col min="7427" max="7428" width="50.5" style="2" customWidth="1"/>
    <col min="7429" max="7433" width="3.5" style="2" customWidth="1"/>
    <col min="7434" max="7434" width="2" style="2" customWidth="1"/>
    <col min="7435" max="7436" width="6.5" style="2" customWidth="1"/>
    <col min="7437" max="7437" width="5.5" style="2" customWidth="1"/>
    <col min="7438" max="7438" width="3.19921875" style="2" customWidth="1"/>
    <col min="7439" max="7439" width="7.5" style="2" customWidth="1"/>
    <col min="7440" max="7440" width="9.5" style="2" customWidth="1"/>
    <col min="7441" max="7441" width="3.19921875" style="2" customWidth="1"/>
    <col min="7442" max="7442" width="6" style="2" customWidth="1"/>
    <col min="7443" max="7443" width="3.19921875" style="2" customWidth="1"/>
    <col min="7444" max="7681" width="11.5" style="2"/>
    <col min="7682" max="7682" width="7" style="2" customWidth="1"/>
    <col min="7683" max="7684" width="50.5" style="2" customWidth="1"/>
    <col min="7685" max="7689" width="3.5" style="2" customWidth="1"/>
    <col min="7690" max="7690" width="2" style="2" customWidth="1"/>
    <col min="7691" max="7692" width="6.5" style="2" customWidth="1"/>
    <col min="7693" max="7693" width="5.5" style="2" customWidth="1"/>
    <col min="7694" max="7694" width="3.19921875" style="2" customWidth="1"/>
    <col min="7695" max="7695" width="7.5" style="2" customWidth="1"/>
    <col min="7696" max="7696" width="9.5" style="2" customWidth="1"/>
    <col min="7697" max="7697" width="3.19921875" style="2" customWidth="1"/>
    <col min="7698" max="7698" width="6" style="2" customWidth="1"/>
    <col min="7699" max="7699" width="3.19921875" style="2" customWidth="1"/>
    <col min="7700" max="7937" width="11.5" style="2"/>
    <col min="7938" max="7938" width="7" style="2" customWidth="1"/>
    <col min="7939" max="7940" width="50.5" style="2" customWidth="1"/>
    <col min="7941" max="7945" width="3.5" style="2" customWidth="1"/>
    <col min="7946" max="7946" width="2" style="2" customWidth="1"/>
    <col min="7947" max="7948" width="6.5" style="2" customWidth="1"/>
    <col min="7949" max="7949" width="5.5" style="2" customWidth="1"/>
    <col min="7950" max="7950" width="3.19921875" style="2" customWidth="1"/>
    <col min="7951" max="7951" width="7.5" style="2" customWidth="1"/>
    <col min="7952" max="7952" width="9.5" style="2" customWidth="1"/>
    <col min="7953" max="7953" width="3.19921875" style="2" customWidth="1"/>
    <col min="7954" max="7954" width="6" style="2" customWidth="1"/>
    <col min="7955" max="7955" width="3.19921875" style="2" customWidth="1"/>
    <col min="7956" max="8193" width="11.5" style="2"/>
    <col min="8194" max="8194" width="7" style="2" customWidth="1"/>
    <col min="8195" max="8196" width="50.5" style="2" customWidth="1"/>
    <col min="8197" max="8201" width="3.5" style="2" customWidth="1"/>
    <col min="8202" max="8202" width="2" style="2" customWidth="1"/>
    <col min="8203" max="8204" width="6.5" style="2" customWidth="1"/>
    <col min="8205" max="8205" width="5.5" style="2" customWidth="1"/>
    <col min="8206" max="8206" width="3.19921875" style="2" customWidth="1"/>
    <col min="8207" max="8207" width="7.5" style="2" customWidth="1"/>
    <col min="8208" max="8208" width="9.5" style="2" customWidth="1"/>
    <col min="8209" max="8209" width="3.19921875" style="2" customWidth="1"/>
    <col min="8210" max="8210" width="6" style="2" customWidth="1"/>
    <col min="8211" max="8211" width="3.19921875" style="2" customWidth="1"/>
    <col min="8212" max="8449" width="11.5" style="2"/>
    <col min="8450" max="8450" width="7" style="2" customWidth="1"/>
    <col min="8451" max="8452" width="50.5" style="2" customWidth="1"/>
    <col min="8453" max="8457" width="3.5" style="2" customWidth="1"/>
    <col min="8458" max="8458" width="2" style="2" customWidth="1"/>
    <col min="8459" max="8460" width="6.5" style="2" customWidth="1"/>
    <col min="8461" max="8461" width="5.5" style="2" customWidth="1"/>
    <col min="8462" max="8462" width="3.19921875" style="2" customWidth="1"/>
    <col min="8463" max="8463" width="7.5" style="2" customWidth="1"/>
    <col min="8464" max="8464" width="9.5" style="2" customWidth="1"/>
    <col min="8465" max="8465" width="3.19921875" style="2" customWidth="1"/>
    <col min="8466" max="8466" width="6" style="2" customWidth="1"/>
    <col min="8467" max="8467" width="3.19921875" style="2" customWidth="1"/>
    <col min="8468" max="8705" width="11.5" style="2"/>
    <col min="8706" max="8706" width="7" style="2" customWidth="1"/>
    <col min="8707" max="8708" width="50.5" style="2" customWidth="1"/>
    <col min="8709" max="8713" width="3.5" style="2" customWidth="1"/>
    <col min="8714" max="8714" width="2" style="2" customWidth="1"/>
    <col min="8715" max="8716" width="6.5" style="2" customWidth="1"/>
    <col min="8717" max="8717" width="5.5" style="2" customWidth="1"/>
    <col min="8718" max="8718" width="3.19921875" style="2" customWidth="1"/>
    <col min="8719" max="8719" width="7.5" style="2" customWidth="1"/>
    <col min="8720" max="8720" width="9.5" style="2" customWidth="1"/>
    <col min="8721" max="8721" width="3.19921875" style="2" customWidth="1"/>
    <col min="8722" max="8722" width="6" style="2" customWidth="1"/>
    <col min="8723" max="8723" width="3.19921875" style="2" customWidth="1"/>
    <col min="8724" max="8961" width="11.5" style="2"/>
    <col min="8962" max="8962" width="7" style="2" customWidth="1"/>
    <col min="8963" max="8964" width="50.5" style="2" customWidth="1"/>
    <col min="8965" max="8969" width="3.5" style="2" customWidth="1"/>
    <col min="8970" max="8970" width="2" style="2" customWidth="1"/>
    <col min="8971" max="8972" width="6.5" style="2" customWidth="1"/>
    <col min="8973" max="8973" width="5.5" style="2" customWidth="1"/>
    <col min="8974" max="8974" width="3.19921875" style="2" customWidth="1"/>
    <col min="8975" max="8975" width="7.5" style="2" customWidth="1"/>
    <col min="8976" max="8976" width="9.5" style="2" customWidth="1"/>
    <col min="8977" max="8977" width="3.19921875" style="2" customWidth="1"/>
    <col min="8978" max="8978" width="6" style="2" customWidth="1"/>
    <col min="8979" max="8979" width="3.19921875" style="2" customWidth="1"/>
    <col min="8980" max="9217" width="11.5" style="2"/>
    <col min="9218" max="9218" width="7" style="2" customWidth="1"/>
    <col min="9219" max="9220" width="50.5" style="2" customWidth="1"/>
    <col min="9221" max="9225" width="3.5" style="2" customWidth="1"/>
    <col min="9226" max="9226" width="2" style="2" customWidth="1"/>
    <col min="9227" max="9228" width="6.5" style="2" customWidth="1"/>
    <col min="9229" max="9229" width="5.5" style="2" customWidth="1"/>
    <col min="9230" max="9230" width="3.19921875" style="2" customWidth="1"/>
    <col min="9231" max="9231" width="7.5" style="2" customWidth="1"/>
    <col min="9232" max="9232" width="9.5" style="2" customWidth="1"/>
    <col min="9233" max="9233" width="3.19921875" style="2" customWidth="1"/>
    <col min="9234" max="9234" width="6" style="2" customWidth="1"/>
    <col min="9235" max="9235" width="3.19921875" style="2" customWidth="1"/>
    <col min="9236" max="9473" width="11.5" style="2"/>
    <col min="9474" max="9474" width="7" style="2" customWidth="1"/>
    <col min="9475" max="9476" width="50.5" style="2" customWidth="1"/>
    <col min="9477" max="9481" width="3.5" style="2" customWidth="1"/>
    <col min="9482" max="9482" width="2" style="2" customWidth="1"/>
    <col min="9483" max="9484" width="6.5" style="2" customWidth="1"/>
    <col min="9485" max="9485" width="5.5" style="2" customWidth="1"/>
    <col min="9486" max="9486" width="3.19921875" style="2" customWidth="1"/>
    <col min="9487" max="9487" width="7.5" style="2" customWidth="1"/>
    <col min="9488" max="9488" width="9.5" style="2" customWidth="1"/>
    <col min="9489" max="9489" width="3.19921875" style="2" customWidth="1"/>
    <col min="9490" max="9490" width="6" style="2" customWidth="1"/>
    <col min="9491" max="9491" width="3.19921875" style="2" customWidth="1"/>
    <col min="9492" max="9729" width="11.5" style="2"/>
    <col min="9730" max="9730" width="7" style="2" customWidth="1"/>
    <col min="9731" max="9732" width="50.5" style="2" customWidth="1"/>
    <col min="9733" max="9737" width="3.5" style="2" customWidth="1"/>
    <col min="9738" max="9738" width="2" style="2" customWidth="1"/>
    <col min="9739" max="9740" width="6.5" style="2" customWidth="1"/>
    <col min="9741" max="9741" width="5.5" style="2" customWidth="1"/>
    <col min="9742" max="9742" width="3.19921875" style="2" customWidth="1"/>
    <col min="9743" max="9743" width="7.5" style="2" customWidth="1"/>
    <col min="9744" max="9744" width="9.5" style="2" customWidth="1"/>
    <col min="9745" max="9745" width="3.19921875" style="2" customWidth="1"/>
    <col min="9746" max="9746" width="6" style="2" customWidth="1"/>
    <col min="9747" max="9747" width="3.19921875" style="2" customWidth="1"/>
    <col min="9748" max="9985" width="11.5" style="2"/>
    <col min="9986" max="9986" width="7" style="2" customWidth="1"/>
    <col min="9987" max="9988" width="50.5" style="2" customWidth="1"/>
    <col min="9989" max="9993" width="3.5" style="2" customWidth="1"/>
    <col min="9994" max="9994" width="2" style="2" customWidth="1"/>
    <col min="9995" max="9996" width="6.5" style="2" customWidth="1"/>
    <col min="9997" max="9997" width="5.5" style="2" customWidth="1"/>
    <col min="9998" max="9998" width="3.19921875" style="2" customWidth="1"/>
    <col min="9999" max="9999" width="7.5" style="2" customWidth="1"/>
    <col min="10000" max="10000" width="9.5" style="2" customWidth="1"/>
    <col min="10001" max="10001" width="3.19921875" style="2" customWidth="1"/>
    <col min="10002" max="10002" width="6" style="2" customWidth="1"/>
    <col min="10003" max="10003" width="3.19921875" style="2" customWidth="1"/>
    <col min="10004" max="10241" width="11.5" style="2"/>
    <col min="10242" max="10242" width="7" style="2" customWidth="1"/>
    <col min="10243" max="10244" width="50.5" style="2" customWidth="1"/>
    <col min="10245" max="10249" width="3.5" style="2" customWidth="1"/>
    <col min="10250" max="10250" width="2" style="2" customWidth="1"/>
    <col min="10251" max="10252" width="6.5" style="2" customWidth="1"/>
    <col min="10253" max="10253" width="5.5" style="2" customWidth="1"/>
    <col min="10254" max="10254" width="3.19921875" style="2" customWidth="1"/>
    <col min="10255" max="10255" width="7.5" style="2" customWidth="1"/>
    <col min="10256" max="10256" width="9.5" style="2" customWidth="1"/>
    <col min="10257" max="10257" width="3.19921875" style="2" customWidth="1"/>
    <col min="10258" max="10258" width="6" style="2" customWidth="1"/>
    <col min="10259" max="10259" width="3.19921875" style="2" customWidth="1"/>
    <col min="10260" max="10497" width="11.5" style="2"/>
    <col min="10498" max="10498" width="7" style="2" customWidth="1"/>
    <col min="10499" max="10500" width="50.5" style="2" customWidth="1"/>
    <col min="10501" max="10505" width="3.5" style="2" customWidth="1"/>
    <col min="10506" max="10506" width="2" style="2" customWidth="1"/>
    <col min="10507" max="10508" width="6.5" style="2" customWidth="1"/>
    <col min="10509" max="10509" width="5.5" style="2" customWidth="1"/>
    <col min="10510" max="10510" width="3.19921875" style="2" customWidth="1"/>
    <col min="10511" max="10511" width="7.5" style="2" customWidth="1"/>
    <col min="10512" max="10512" width="9.5" style="2" customWidth="1"/>
    <col min="10513" max="10513" width="3.19921875" style="2" customWidth="1"/>
    <col min="10514" max="10514" width="6" style="2" customWidth="1"/>
    <col min="10515" max="10515" width="3.19921875" style="2" customWidth="1"/>
    <col min="10516" max="10753" width="11.5" style="2"/>
    <col min="10754" max="10754" width="7" style="2" customWidth="1"/>
    <col min="10755" max="10756" width="50.5" style="2" customWidth="1"/>
    <col min="10757" max="10761" width="3.5" style="2" customWidth="1"/>
    <col min="10762" max="10762" width="2" style="2" customWidth="1"/>
    <col min="10763" max="10764" width="6.5" style="2" customWidth="1"/>
    <col min="10765" max="10765" width="5.5" style="2" customWidth="1"/>
    <col min="10766" max="10766" width="3.19921875" style="2" customWidth="1"/>
    <col min="10767" max="10767" width="7.5" style="2" customWidth="1"/>
    <col min="10768" max="10768" width="9.5" style="2" customWidth="1"/>
    <col min="10769" max="10769" width="3.19921875" style="2" customWidth="1"/>
    <col min="10770" max="10770" width="6" style="2" customWidth="1"/>
    <col min="10771" max="10771" width="3.19921875" style="2" customWidth="1"/>
    <col min="10772" max="11009" width="11.5" style="2"/>
    <col min="11010" max="11010" width="7" style="2" customWidth="1"/>
    <col min="11011" max="11012" width="50.5" style="2" customWidth="1"/>
    <col min="11013" max="11017" width="3.5" style="2" customWidth="1"/>
    <col min="11018" max="11018" width="2" style="2" customWidth="1"/>
    <col min="11019" max="11020" width="6.5" style="2" customWidth="1"/>
    <col min="11021" max="11021" width="5.5" style="2" customWidth="1"/>
    <col min="11022" max="11022" width="3.19921875" style="2" customWidth="1"/>
    <col min="11023" max="11023" width="7.5" style="2" customWidth="1"/>
    <col min="11024" max="11024" width="9.5" style="2" customWidth="1"/>
    <col min="11025" max="11025" width="3.19921875" style="2" customWidth="1"/>
    <col min="11026" max="11026" width="6" style="2" customWidth="1"/>
    <col min="11027" max="11027" width="3.19921875" style="2" customWidth="1"/>
    <col min="11028" max="11265" width="11.5" style="2"/>
    <col min="11266" max="11266" width="7" style="2" customWidth="1"/>
    <col min="11267" max="11268" width="50.5" style="2" customWidth="1"/>
    <col min="11269" max="11273" width="3.5" style="2" customWidth="1"/>
    <col min="11274" max="11274" width="2" style="2" customWidth="1"/>
    <col min="11275" max="11276" width="6.5" style="2" customWidth="1"/>
    <col min="11277" max="11277" width="5.5" style="2" customWidth="1"/>
    <col min="11278" max="11278" width="3.19921875" style="2" customWidth="1"/>
    <col min="11279" max="11279" width="7.5" style="2" customWidth="1"/>
    <col min="11280" max="11280" width="9.5" style="2" customWidth="1"/>
    <col min="11281" max="11281" width="3.19921875" style="2" customWidth="1"/>
    <col min="11282" max="11282" width="6" style="2" customWidth="1"/>
    <col min="11283" max="11283" width="3.19921875" style="2" customWidth="1"/>
    <col min="11284" max="11521" width="11.5" style="2"/>
    <col min="11522" max="11522" width="7" style="2" customWidth="1"/>
    <col min="11523" max="11524" width="50.5" style="2" customWidth="1"/>
    <col min="11525" max="11529" width="3.5" style="2" customWidth="1"/>
    <col min="11530" max="11530" width="2" style="2" customWidth="1"/>
    <col min="11531" max="11532" width="6.5" style="2" customWidth="1"/>
    <col min="11533" max="11533" width="5.5" style="2" customWidth="1"/>
    <col min="11534" max="11534" width="3.19921875" style="2" customWidth="1"/>
    <col min="11535" max="11535" width="7.5" style="2" customWidth="1"/>
    <col min="11536" max="11536" width="9.5" style="2" customWidth="1"/>
    <col min="11537" max="11537" width="3.19921875" style="2" customWidth="1"/>
    <col min="11538" max="11538" width="6" style="2" customWidth="1"/>
    <col min="11539" max="11539" width="3.19921875" style="2" customWidth="1"/>
    <col min="11540" max="11777" width="11.5" style="2"/>
    <col min="11778" max="11778" width="7" style="2" customWidth="1"/>
    <col min="11779" max="11780" width="50.5" style="2" customWidth="1"/>
    <col min="11781" max="11785" width="3.5" style="2" customWidth="1"/>
    <col min="11786" max="11786" width="2" style="2" customWidth="1"/>
    <col min="11787" max="11788" width="6.5" style="2" customWidth="1"/>
    <col min="11789" max="11789" width="5.5" style="2" customWidth="1"/>
    <col min="11790" max="11790" width="3.19921875" style="2" customWidth="1"/>
    <col min="11791" max="11791" width="7.5" style="2" customWidth="1"/>
    <col min="11792" max="11792" width="9.5" style="2" customWidth="1"/>
    <col min="11793" max="11793" width="3.19921875" style="2" customWidth="1"/>
    <col min="11794" max="11794" width="6" style="2" customWidth="1"/>
    <col min="11795" max="11795" width="3.19921875" style="2" customWidth="1"/>
    <col min="11796" max="12033" width="11.5" style="2"/>
    <col min="12034" max="12034" width="7" style="2" customWidth="1"/>
    <col min="12035" max="12036" width="50.5" style="2" customWidth="1"/>
    <col min="12037" max="12041" width="3.5" style="2" customWidth="1"/>
    <col min="12042" max="12042" width="2" style="2" customWidth="1"/>
    <col min="12043" max="12044" width="6.5" style="2" customWidth="1"/>
    <col min="12045" max="12045" width="5.5" style="2" customWidth="1"/>
    <col min="12046" max="12046" width="3.19921875" style="2" customWidth="1"/>
    <col min="12047" max="12047" width="7.5" style="2" customWidth="1"/>
    <col min="12048" max="12048" width="9.5" style="2" customWidth="1"/>
    <col min="12049" max="12049" width="3.19921875" style="2" customWidth="1"/>
    <col min="12050" max="12050" width="6" style="2" customWidth="1"/>
    <col min="12051" max="12051" width="3.19921875" style="2" customWidth="1"/>
    <col min="12052" max="12289" width="11.5" style="2"/>
    <col min="12290" max="12290" width="7" style="2" customWidth="1"/>
    <col min="12291" max="12292" width="50.5" style="2" customWidth="1"/>
    <col min="12293" max="12297" width="3.5" style="2" customWidth="1"/>
    <col min="12298" max="12298" width="2" style="2" customWidth="1"/>
    <col min="12299" max="12300" width="6.5" style="2" customWidth="1"/>
    <col min="12301" max="12301" width="5.5" style="2" customWidth="1"/>
    <col min="12302" max="12302" width="3.19921875" style="2" customWidth="1"/>
    <col min="12303" max="12303" width="7.5" style="2" customWidth="1"/>
    <col min="12304" max="12304" width="9.5" style="2" customWidth="1"/>
    <col min="12305" max="12305" width="3.19921875" style="2" customWidth="1"/>
    <col min="12306" max="12306" width="6" style="2" customWidth="1"/>
    <col min="12307" max="12307" width="3.19921875" style="2" customWidth="1"/>
    <col min="12308" max="12545" width="11.5" style="2"/>
    <col min="12546" max="12546" width="7" style="2" customWidth="1"/>
    <col min="12547" max="12548" width="50.5" style="2" customWidth="1"/>
    <col min="12549" max="12553" width="3.5" style="2" customWidth="1"/>
    <col min="12554" max="12554" width="2" style="2" customWidth="1"/>
    <col min="12555" max="12556" width="6.5" style="2" customWidth="1"/>
    <col min="12557" max="12557" width="5.5" style="2" customWidth="1"/>
    <col min="12558" max="12558" width="3.19921875" style="2" customWidth="1"/>
    <col min="12559" max="12559" width="7.5" style="2" customWidth="1"/>
    <col min="12560" max="12560" width="9.5" style="2" customWidth="1"/>
    <col min="12561" max="12561" width="3.19921875" style="2" customWidth="1"/>
    <col min="12562" max="12562" width="6" style="2" customWidth="1"/>
    <col min="12563" max="12563" width="3.19921875" style="2" customWidth="1"/>
    <col min="12564" max="12801" width="11.5" style="2"/>
    <col min="12802" max="12802" width="7" style="2" customWidth="1"/>
    <col min="12803" max="12804" width="50.5" style="2" customWidth="1"/>
    <col min="12805" max="12809" width="3.5" style="2" customWidth="1"/>
    <col min="12810" max="12810" width="2" style="2" customWidth="1"/>
    <col min="12811" max="12812" width="6.5" style="2" customWidth="1"/>
    <col min="12813" max="12813" width="5.5" style="2" customWidth="1"/>
    <col min="12814" max="12814" width="3.19921875" style="2" customWidth="1"/>
    <col min="12815" max="12815" width="7.5" style="2" customWidth="1"/>
    <col min="12816" max="12816" width="9.5" style="2" customWidth="1"/>
    <col min="12817" max="12817" width="3.19921875" style="2" customWidth="1"/>
    <col min="12818" max="12818" width="6" style="2" customWidth="1"/>
    <col min="12819" max="12819" width="3.19921875" style="2" customWidth="1"/>
    <col min="12820" max="13057" width="11.5" style="2"/>
    <col min="13058" max="13058" width="7" style="2" customWidth="1"/>
    <col min="13059" max="13060" width="50.5" style="2" customWidth="1"/>
    <col min="13061" max="13065" width="3.5" style="2" customWidth="1"/>
    <col min="13066" max="13066" width="2" style="2" customWidth="1"/>
    <col min="13067" max="13068" width="6.5" style="2" customWidth="1"/>
    <col min="13069" max="13069" width="5.5" style="2" customWidth="1"/>
    <col min="13070" max="13070" width="3.19921875" style="2" customWidth="1"/>
    <col min="13071" max="13071" width="7.5" style="2" customWidth="1"/>
    <col min="13072" max="13072" width="9.5" style="2" customWidth="1"/>
    <col min="13073" max="13073" width="3.19921875" style="2" customWidth="1"/>
    <col min="13074" max="13074" width="6" style="2" customWidth="1"/>
    <col min="13075" max="13075" width="3.19921875" style="2" customWidth="1"/>
    <col min="13076" max="13313" width="11.5" style="2"/>
    <col min="13314" max="13314" width="7" style="2" customWidth="1"/>
    <col min="13315" max="13316" width="50.5" style="2" customWidth="1"/>
    <col min="13317" max="13321" width="3.5" style="2" customWidth="1"/>
    <col min="13322" max="13322" width="2" style="2" customWidth="1"/>
    <col min="13323" max="13324" width="6.5" style="2" customWidth="1"/>
    <col min="13325" max="13325" width="5.5" style="2" customWidth="1"/>
    <col min="13326" max="13326" width="3.19921875" style="2" customWidth="1"/>
    <col min="13327" max="13327" width="7.5" style="2" customWidth="1"/>
    <col min="13328" max="13328" width="9.5" style="2" customWidth="1"/>
    <col min="13329" max="13329" width="3.19921875" style="2" customWidth="1"/>
    <col min="13330" max="13330" width="6" style="2" customWidth="1"/>
    <col min="13331" max="13331" width="3.19921875" style="2" customWidth="1"/>
    <col min="13332" max="13569" width="11.5" style="2"/>
    <col min="13570" max="13570" width="7" style="2" customWidth="1"/>
    <col min="13571" max="13572" width="50.5" style="2" customWidth="1"/>
    <col min="13573" max="13577" width="3.5" style="2" customWidth="1"/>
    <col min="13578" max="13578" width="2" style="2" customWidth="1"/>
    <col min="13579" max="13580" width="6.5" style="2" customWidth="1"/>
    <col min="13581" max="13581" width="5.5" style="2" customWidth="1"/>
    <col min="13582" max="13582" width="3.19921875" style="2" customWidth="1"/>
    <col min="13583" max="13583" width="7.5" style="2" customWidth="1"/>
    <col min="13584" max="13584" width="9.5" style="2" customWidth="1"/>
    <col min="13585" max="13585" width="3.19921875" style="2" customWidth="1"/>
    <col min="13586" max="13586" width="6" style="2" customWidth="1"/>
    <col min="13587" max="13587" width="3.19921875" style="2" customWidth="1"/>
    <col min="13588" max="13825" width="11.5" style="2"/>
    <col min="13826" max="13826" width="7" style="2" customWidth="1"/>
    <col min="13827" max="13828" width="50.5" style="2" customWidth="1"/>
    <col min="13829" max="13833" width="3.5" style="2" customWidth="1"/>
    <col min="13834" max="13834" width="2" style="2" customWidth="1"/>
    <col min="13835" max="13836" width="6.5" style="2" customWidth="1"/>
    <col min="13837" max="13837" width="5.5" style="2" customWidth="1"/>
    <col min="13838" max="13838" width="3.19921875" style="2" customWidth="1"/>
    <col min="13839" max="13839" width="7.5" style="2" customWidth="1"/>
    <col min="13840" max="13840" width="9.5" style="2" customWidth="1"/>
    <col min="13841" max="13841" width="3.19921875" style="2" customWidth="1"/>
    <col min="13842" max="13842" width="6" style="2" customWidth="1"/>
    <col min="13843" max="13843" width="3.19921875" style="2" customWidth="1"/>
    <col min="13844" max="14081" width="11.5" style="2"/>
    <col min="14082" max="14082" width="7" style="2" customWidth="1"/>
    <col min="14083" max="14084" width="50.5" style="2" customWidth="1"/>
    <col min="14085" max="14089" width="3.5" style="2" customWidth="1"/>
    <col min="14090" max="14090" width="2" style="2" customWidth="1"/>
    <col min="14091" max="14092" width="6.5" style="2" customWidth="1"/>
    <col min="14093" max="14093" width="5.5" style="2" customWidth="1"/>
    <col min="14094" max="14094" width="3.19921875" style="2" customWidth="1"/>
    <col min="14095" max="14095" width="7.5" style="2" customWidth="1"/>
    <col min="14096" max="14096" width="9.5" style="2" customWidth="1"/>
    <col min="14097" max="14097" width="3.19921875" style="2" customWidth="1"/>
    <col min="14098" max="14098" width="6" style="2" customWidth="1"/>
    <col min="14099" max="14099" width="3.19921875" style="2" customWidth="1"/>
    <col min="14100" max="14337" width="11.5" style="2"/>
    <col min="14338" max="14338" width="7" style="2" customWidth="1"/>
    <col min="14339" max="14340" width="50.5" style="2" customWidth="1"/>
    <col min="14341" max="14345" width="3.5" style="2" customWidth="1"/>
    <col min="14346" max="14346" width="2" style="2" customWidth="1"/>
    <col min="14347" max="14348" width="6.5" style="2" customWidth="1"/>
    <col min="14349" max="14349" width="5.5" style="2" customWidth="1"/>
    <col min="14350" max="14350" width="3.19921875" style="2" customWidth="1"/>
    <col min="14351" max="14351" width="7.5" style="2" customWidth="1"/>
    <col min="14352" max="14352" width="9.5" style="2" customWidth="1"/>
    <col min="14353" max="14353" width="3.19921875" style="2" customWidth="1"/>
    <col min="14354" max="14354" width="6" style="2" customWidth="1"/>
    <col min="14355" max="14355" width="3.19921875" style="2" customWidth="1"/>
    <col min="14356" max="14593" width="11.5" style="2"/>
    <col min="14594" max="14594" width="7" style="2" customWidth="1"/>
    <col min="14595" max="14596" width="50.5" style="2" customWidth="1"/>
    <col min="14597" max="14601" width="3.5" style="2" customWidth="1"/>
    <col min="14602" max="14602" width="2" style="2" customWidth="1"/>
    <col min="14603" max="14604" width="6.5" style="2" customWidth="1"/>
    <col min="14605" max="14605" width="5.5" style="2" customWidth="1"/>
    <col min="14606" max="14606" width="3.19921875" style="2" customWidth="1"/>
    <col min="14607" max="14607" width="7.5" style="2" customWidth="1"/>
    <col min="14608" max="14608" width="9.5" style="2" customWidth="1"/>
    <col min="14609" max="14609" width="3.19921875" style="2" customWidth="1"/>
    <col min="14610" max="14610" width="6" style="2" customWidth="1"/>
    <col min="14611" max="14611" width="3.19921875" style="2" customWidth="1"/>
    <col min="14612" max="14849" width="11.5" style="2"/>
    <col min="14850" max="14850" width="7" style="2" customWidth="1"/>
    <col min="14851" max="14852" width="50.5" style="2" customWidth="1"/>
    <col min="14853" max="14857" width="3.5" style="2" customWidth="1"/>
    <col min="14858" max="14858" width="2" style="2" customWidth="1"/>
    <col min="14859" max="14860" width="6.5" style="2" customWidth="1"/>
    <col min="14861" max="14861" width="5.5" style="2" customWidth="1"/>
    <col min="14862" max="14862" width="3.19921875" style="2" customWidth="1"/>
    <col min="14863" max="14863" width="7.5" style="2" customWidth="1"/>
    <col min="14864" max="14864" width="9.5" style="2" customWidth="1"/>
    <col min="14865" max="14865" width="3.19921875" style="2" customWidth="1"/>
    <col min="14866" max="14866" width="6" style="2" customWidth="1"/>
    <col min="14867" max="14867" width="3.19921875" style="2" customWidth="1"/>
    <col min="14868" max="15105" width="11.5" style="2"/>
    <col min="15106" max="15106" width="7" style="2" customWidth="1"/>
    <col min="15107" max="15108" width="50.5" style="2" customWidth="1"/>
    <col min="15109" max="15113" width="3.5" style="2" customWidth="1"/>
    <col min="15114" max="15114" width="2" style="2" customWidth="1"/>
    <col min="15115" max="15116" width="6.5" style="2" customWidth="1"/>
    <col min="15117" max="15117" width="5.5" style="2" customWidth="1"/>
    <col min="15118" max="15118" width="3.19921875" style="2" customWidth="1"/>
    <col min="15119" max="15119" width="7.5" style="2" customWidth="1"/>
    <col min="15120" max="15120" width="9.5" style="2" customWidth="1"/>
    <col min="15121" max="15121" width="3.19921875" style="2" customWidth="1"/>
    <col min="15122" max="15122" width="6" style="2" customWidth="1"/>
    <col min="15123" max="15123" width="3.19921875" style="2" customWidth="1"/>
    <col min="15124" max="15361" width="11.5" style="2"/>
    <col min="15362" max="15362" width="7" style="2" customWidth="1"/>
    <col min="15363" max="15364" width="50.5" style="2" customWidth="1"/>
    <col min="15365" max="15369" width="3.5" style="2" customWidth="1"/>
    <col min="15370" max="15370" width="2" style="2" customWidth="1"/>
    <col min="15371" max="15372" width="6.5" style="2" customWidth="1"/>
    <col min="15373" max="15373" width="5.5" style="2" customWidth="1"/>
    <col min="15374" max="15374" width="3.19921875" style="2" customWidth="1"/>
    <col min="15375" max="15375" width="7.5" style="2" customWidth="1"/>
    <col min="15376" max="15376" width="9.5" style="2" customWidth="1"/>
    <col min="15377" max="15377" width="3.19921875" style="2" customWidth="1"/>
    <col min="15378" max="15378" width="6" style="2" customWidth="1"/>
    <col min="15379" max="15379" width="3.19921875" style="2" customWidth="1"/>
    <col min="15380" max="15617" width="11.5" style="2"/>
    <col min="15618" max="15618" width="7" style="2" customWidth="1"/>
    <col min="15619" max="15620" width="50.5" style="2" customWidth="1"/>
    <col min="15621" max="15625" width="3.5" style="2" customWidth="1"/>
    <col min="15626" max="15626" width="2" style="2" customWidth="1"/>
    <col min="15627" max="15628" width="6.5" style="2" customWidth="1"/>
    <col min="15629" max="15629" width="5.5" style="2" customWidth="1"/>
    <col min="15630" max="15630" width="3.19921875" style="2" customWidth="1"/>
    <col min="15631" max="15631" width="7.5" style="2" customWidth="1"/>
    <col min="15632" max="15632" width="9.5" style="2" customWidth="1"/>
    <col min="15633" max="15633" width="3.19921875" style="2" customWidth="1"/>
    <col min="15634" max="15634" width="6" style="2" customWidth="1"/>
    <col min="15635" max="15635" width="3.19921875" style="2" customWidth="1"/>
    <col min="15636" max="15873" width="11.5" style="2"/>
    <col min="15874" max="15874" width="7" style="2" customWidth="1"/>
    <col min="15875" max="15876" width="50.5" style="2" customWidth="1"/>
    <col min="15877" max="15881" width="3.5" style="2" customWidth="1"/>
    <col min="15882" max="15882" width="2" style="2" customWidth="1"/>
    <col min="15883" max="15884" width="6.5" style="2" customWidth="1"/>
    <col min="15885" max="15885" width="5.5" style="2" customWidth="1"/>
    <col min="15886" max="15886" width="3.19921875" style="2" customWidth="1"/>
    <col min="15887" max="15887" width="7.5" style="2" customWidth="1"/>
    <col min="15888" max="15888" width="9.5" style="2" customWidth="1"/>
    <col min="15889" max="15889" width="3.19921875" style="2" customWidth="1"/>
    <col min="15890" max="15890" width="6" style="2" customWidth="1"/>
    <col min="15891" max="15891" width="3.19921875" style="2" customWidth="1"/>
    <col min="15892" max="16129" width="11.5" style="2"/>
    <col min="16130" max="16130" width="7" style="2" customWidth="1"/>
    <col min="16131" max="16132" width="50.5" style="2" customWidth="1"/>
    <col min="16133" max="16137" width="3.5" style="2" customWidth="1"/>
    <col min="16138" max="16138" width="2" style="2" customWidth="1"/>
    <col min="16139" max="16140" width="6.5" style="2" customWidth="1"/>
    <col min="16141" max="16141" width="5.5" style="2" customWidth="1"/>
    <col min="16142" max="16142" width="3.19921875" style="2" customWidth="1"/>
    <col min="16143" max="16143" width="7.5" style="2" customWidth="1"/>
    <col min="16144" max="16144" width="9.5" style="2" customWidth="1"/>
    <col min="16145" max="16145" width="3.19921875" style="2" customWidth="1"/>
    <col min="16146" max="16146" width="6" style="2" customWidth="1"/>
    <col min="16147" max="16147" width="3.19921875" style="2" customWidth="1"/>
    <col min="16148" max="16384" width="11.5" style="2"/>
  </cols>
  <sheetData>
    <row r="1" spans="2:24" ht="14.4" thickBot="1" x14ac:dyDescent="0.35"/>
    <row r="2" spans="2:24" ht="25.05" customHeight="1" thickBot="1" x14ac:dyDescent="0.35">
      <c r="B2" s="151" t="s">
        <v>58</v>
      </c>
      <c r="C2" s="136" t="s">
        <v>59</v>
      </c>
      <c r="D2" s="137" t="s">
        <v>81</v>
      </c>
      <c r="E2" s="154" t="s">
        <v>38</v>
      </c>
      <c r="F2" s="155"/>
      <c r="G2" s="155"/>
      <c r="H2" s="155"/>
      <c r="I2" s="156"/>
    </row>
    <row r="3" spans="2:24" ht="25.05" customHeight="1" x14ac:dyDescent="0.3">
      <c r="B3" s="152"/>
      <c r="C3" s="135" t="s">
        <v>82</v>
      </c>
      <c r="D3" s="167" t="s">
        <v>84</v>
      </c>
      <c r="E3" s="157"/>
      <c r="F3" s="158"/>
      <c r="G3" s="158"/>
      <c r="H3" s="158"/>
      <c r="I3" s="159"/>
    </row>
    <row r="4" spans="2:24" ht="25.05" customHeight="1" x14ac:dyDescent="0.3">
      <c r="B4" s="152"/>
      <c r="C4" s="6" t="s">
        <v>83</v>
      </c>
      <c r="D4" s="168"/>
      <c r="E4" s="157"/>
      <c r="F4" s="158"/>
      <c r="G4" s="158"/>
      <c r="H4" s="158"/>
      <c r="I4" s="159"/>
    </row>
    <row r="5" spans="2:24" ht="19.5" customHeight="1" x14ac:dyDescent="0.3">
      <c r="B5" s="152"/>
      <c r="C5" s="163" t="s">
        <v>80</v>
      </c>
      <c r="D5" s="165" t="s">
        <v>85</v>
      </c>
      <c r="E5" s="157"/>
      <c r="F5" s="158"/>
      <c r="G5" s="158"/>
      <c r="H5" s="158"/>
      <c r="I5" s="159"/>
    </row>
    <row r="6" spans="2:24" ht="19.5" customHeight="1" thickBot="1" x14ac:dyDescent="0.35">
      <c r="B6" s="153"/>
      <c r="C6" s="164"/>
      <c r="D6" s="166"/>
      <c r="E6" s="160"/>
      <c r="F6" s="161"/>
      <c r="G6" s="161"/>
      <c r="H6" s="161"/>
      <c r="I6" s="162"/>
    </row>
    <row r="7" spans="2:24" ht="19.5" customHeight="1" thickBot="1" x14ac:dyDescent="0.35">
      <c r="B7" s="7"/>
      <c r="C7" s="8"/>
      <c r="D7" s="9"/>
      <c r="E7" s="10"/>
      <c r="F7" s="10"/>
      <c r="G7" s="10"/>
      <c r="H7" s="10"/>
      <c r="I7" s="10"/>
    </row>
    <row r="8" spans="2:24" s="1" customFormat="1" ht="43.05" customHeight="1" thickBot="1" x14ac:dyDescent="0.35">
      <c r="B8" s="139" t="s">
        <v>117</v>
      </c>
      <c r="C8" s="141" t="s">
        <v>118</v>
      </c>
      <c r="D8" s="138" t="s">
        <v>103</v>
      </c>
      <c r="E8" s="11" t="s">
        <v>39</v>
      </c>
      <c r="F8" s="12">
        <v>8</v>
      </c>
      <c r="G8" s="13"/>
      <c r="H8" s="14" t="s">
        <v>40</v>
      </c>
      <c r="I8" s="15" t="s">
        <v>123</v>
      </c>
      <c r="K8" s="145" t="s">
        <v>41</v>
      </c>
      <c r="L8" s="145"/>
      <c r="M8" s="16"/>
      <c r="N8" s="16"/>
      <c r="O8" s="16"/>
      <c r="P8" s="16"/>
      <c r="Q8" s="16"/>
      <c r="R8" s="16"/>
      <c r="S8" s="16"/>
      <c r="T8" s="16"/>
      <c r="U8" s="16"/>
      <c r="V8" s="16"/>
      <c r="W8" s="124"/>
      <c r="X8" s="124"/>
    </row>
    <row r="9" spans="2:24" ht="22.05" customHeight="1" thickBot="1" x14ac:dyDescent="0.35">
      <c r="B9" s="146" t="s">
        <v>42</v>
      </c>
      <c r="C9" s="147"/>
      <c r="D9" s="17" t="s">
        <v>43</v>
      </c>
      <c r="E9" s="18" t="s">
        <v>44</v>
      </c>
      <c r="F9" s="19">
        <v>0</v>
      </c>
      <c r="G9" s="19">
        <v>1</v>
      </c>
      <c r="H9" s="19">
        <v>2</v>
      </c>
      <c r="I9" s="20">
        <v>3</v>
      </c>
      <c r="K9" s="21"/>
    </row>
    <row r="10" spans="2:24" s="33" customFormat="1" ht="21" customHeight="1" thickBot="1" x14ac:dyDescent="0.35">
      <c r="B10" s="22" t="s">
        <v>6</v>
      </c>
      <c r="C10" s="193" t="s">
        <v>7</v>
      </c>
      <c r="D10" s="175"/>
      <c r="E10" s="23"/>
      <c r="F10" s="24"/>
      <c r="G10" s="24"/>
      <c r="H10" s="24"/>
      <c r="I10" s="25"/>
      <c r="J10" s="26"/>
      <c r="K10" s="27">
        <v>0.6</v>
      </c>
      <c r="L10" s="28">
        <f>P10</f>
        <v>1</v>
      </c>
      <c r="M10" s="29">
        <f>IF(N10=1,SUMPRODUCT(M11:M14,N11:N14)/SUMPRODUCT(K11:K14,N11:N14),0)</f>
        <v>17</v>
      </c>
      <c r="N10" s="30">
        <f>IF(SUM(N11:N14)=0,0,1)</f>
        <v>1</v>
      </c>
      <c r="O10" s="31"/>
      <c r="P10" s="31">
        <f>SUM(P11:P14)</f>
        <v>1</v>
      </c>
      <c r="Q10" s="30"/>
      <c r="R10" s="30" t="b">
        <f>OR(R11=FALSE,R12=FALSE,R13=FALSE,R14=FALSE)</f>
        <v>0</v>
      </c>
      <c r="S10" s="30"/>
      <c r="T10" s="125"/>
      <c r="V10" s="126"/>
      <c r="W10" s="32"/>
      <c r="X10" s="32"/>
    </row>
    <row r="11" spans="2:24" ht="63" thickBot="1" x14ac:dyDescent="0.35">
      <c r="B11" s="188"/>
      <c r="C11" s="182" t="s">
        <v>7</v>
      </c>
      <c r="D11" s="48" t="s">
        <v>99</v>
      </c>
      <c r="E11" s="34"/>
      <c r="F11" s="35"/>
      <c r="G11" s="35"/>
      <c r="H11" s="35"/>
      <c r="I11" s="36" t="s">
        <v>78</v>
      </c>
      <c r="J11" s="37" t="str">
        <f t="shared" ref="J11:J20" si="0">(IF(N11&gt;1,"◄",""))</f>
        <v/>
      </c>
      <c r="K11" s="38">
        <v>0.2</v>
      </c>
      <c r="L11" s="39"/>
      <c r="M11" s="40">
        <f t="shared" ref="M11:M14" si="1">(IF(G11&lt;&gt;"",1/3,0)+IF(H11&lt;&gt;"",2/3,0)+IF(I11&lt;&gt;"",1,0))*K11*20</f>
        <v>4</v>
      </c>
      <c r="N11" s="41">
        <f t="shared" ref="N11:N14" si="2">IF(E11="",IF(F11&lt;&gt;"",1,0)+IF(G11&lt;&gt;"",1,0)+IF(H11&lt;&gt;"",1,0)+IF(I11&lt;&gt;"",1,0),0)</f>
        <v>1</v>
      </c>
      <c r="O11" s="42">
        <f t="shared" ref="O11:O14" si="3">IF(E11&lt;&gt;"",0,(IF(F11&lt;&gt;"",0.02,(M11/(K11*20)))))</f>
        <v>1</v>
      </c>
      <c r="P11" s="42">
        <f t="shared" ref="P11:P14" si="4">IF(E11&lt;&gt;"",0,K11)</f>
        <v>0.2</v>
      </c>
      <c r="Q11" s="41">
        <f t="shared" ref="Q11:Q14" si="5">IF(J11&lt;&gt;"",1,0)</f>
        <v>0</v>
      </c>
      <c r="R11" s="41" t="b">
        <f t="shared" ref="R11:R14" si="6">IF(E11="",OR(F11&lt;&gt;"",G11&lt;&gt;"",H11&lt;&gt;"",I11&lt;&gt;""),0)</f>
        <v>1</v>
      </c>
      <c r="S11" s="41">
        <f t="shared" ref="S11:S14" si="7">IF(E11&lt;&gt;"",IF(F11&lt;&gt;"",1,0)+IF(G11&lt;&gt;"",1,0)+IF(H11&lt;&gt;"",1,0)+IF(I11&lt;&gt;"",1,0),0)</f>
        <v>0</v>
      </c>
      <c r="T11" s="127"/>
    </row>
    <row r="12" spans="2:24" ht="78.599999999999994" thickBot="1" x14ac:dyDescent="0.35">
      <c r="B12" s="189"/>
      <c r="C12" s="183"/>
      <c r="D12" s="48" t="s">
        <v>100</v>
      </c>
      <c r="E12" s="34"/>
      <c r="F12" s="35"/>
      <c r="G12" s="35"/>
      <c r="H12" s="35" t="s">
        <v>78</v>
      </c>
      <c r="I12" s="36"/>
      <c r="J12" s="37" t="str">
        <f t="shared" si="0"/>
        <v/>
      </c>
      <c r="K12" s="38">
        <v>0.45</v>
      </c>
      <c r="L12" s="39"/>
      <c r="M12" s="40">
        <f t="shared" si="1"/>
        <v>6</v>
      </c>
      <c r="N12" s="41">
        <f t="shared" si="2"/>
        <v>1</v>
      </c>
      <c r="O12" s="42">
        <f t="shared" si="3"/>
        <v>0.66666666666666663</v>
      </c>
      <c r="P12" s="42">
        <f t="shared" si="4"/>
        <v>0.45</v>
      </c>
      <c r="Q12" s="41">
        <f t="shared" si="5"/>
        <v>0</v>
      </c>
      <c r="R12" s="41" t="b">
        <f t="shared" si="6"/>
        <v>1</v>
      </c>
      <c r="S12" s="41">
        <f t="shared" si="7"/>
        <v>0</v>
      </c>
      <c r="T12" s="127"/>
      <c r="U12" s="2"/>
    </row>
    <row r="13" spans="2:24" ht="16.2" thickBot="1" x14ac:dyDescent="0.35">
      <c r="B13" s="189"/>
      <c r="C13" s="183"/>
      <c r="D13" s="48" t="s">
        <v>101</v>
      </c>
      <c r="E13" s="34"/>
      <c r="F13" s="35"/>
      <c r="G13" s="35"/>
      <c r="H13" s="35"/>
      <c r="I13" s="36" t="s">
        <v>78</v>
      </c>
      <c r="J13" s="37" t="str">
        <f t="shared" si="0"/>
        <v/>
      </c>
      <c r="K13" s="38">
        <v>0.1</v>
      </c>
      <c r="L13" s="39"/>
      <c r="M13" s="40">
        <f t="shared" si="1"/>
        <v>2</v>
      </c>
      <c r="N13" s="41">
        <f t="shared" si="2"/>
        <v>1</v>
      </c>
      <c r="O13" s="42">
        <f t="shared" si="3"/>
        <v>1</v>
      </c>
      <c r="P13" s="42">
        <f t="shared" si="4"/>
        <v>0.1</v>
      </c>
      <c r="Q13" s="41">
        <f t="shared" si="5"/>
        <v>0</v>
      </c>
      <c r="R13" s="41" t="b">
        <f t="shared" si="6"/>
        <v>1</v>
      </c>
      <c r="S13" s="41">
        <f t="shared" si="7"/>
        <v>0</v>
      </c>
      <c r="T13" s="127"/>
      <c r="U13" s="2"/>
    </row>
    <row r="14" spans="2:24" s="5" customFormat="1" ht="31.8" thickBot="1" x14ac:dyDescent="0.35">
      <c r="B14" s="189"/>
      <c r="C14" s="184"/>
      <c r="D14" s="48" t="s">
        <v>102</v>
      </c>
      <c r="E14" s="34"/>
      <c r="F14" s="43"/>
      <c r="G14" s="43"/>
      <c r="H14" s="43"/>
      <c r="I14" s="44" t="s">
        <v>78</v>
      </c>
      <c r="J14" s="37" t="str">
        <f t="shared" si="0"/>
        <v/>
      </c>
      <c r="K14" s="38">
        <v>0.25</v>
      </c>
      <c r="L14" s="39"/>
      <c r="M14" s="40">
        <f t="shared" si="1"/>
        <v>5</v>
      </c>
      <c r="N14" s="41">
        <f t="shared" si="2"/>
        <v>1</v>
      </c>
      <c r="O14" s="42">
        <f t="shared" si="3"/>
        <v>1</v>
      </c>
      <c r="P14" s="42">
        <f t="shared" si="4"/>
        <v>0.25</v>
      </c>
      <c r="Q14" s="41">
        <f t="shared" si="5"/>
        <v>0</v>
      </c>
      <c r="R14" s="41" t="b">
        <f t="shared" si="6"/>
        <v>1</v>
      </c>
      <c r="S14" s="41">
        <f t="shared" si="7"/>
        <v>0</v>
      </c>
      <c r="T14" s="127"/>
      <c r="W14" s="4"/>
      <c r="X14" s="4"/>
    </row>
    <row r="15" spans="2:24" s="32" customFormat="1" ht="21" customHeight="1" thickBot="1" x14ac:dyDescent="0.35">
      <c r="B15" s="56" t="s">
        <v>11</v>
      </c>
      <c r="C15" s="173" t="s">
        <v>12</v>
      </c>
      <c r="D15" s="174"/>
      <c r="E15" s="57"/>
      <c r="F15" s="58"/>
      <c r="G15" s="58"/>
      <c r="H15" s="58"/>
      <c r="I15" s="59"/>
      <c r="J15" s="37"/>
      <c r="K15" s="27">
        <v>0.4</v>
      </c>
      <c r="L15" s="28">
        <f>P15</f>
        <v>1</v>
      </c>
      <c r="M15" s="29">
        <f>IF(N15=1,SUMPRODUCT(M16:M20,N16:N20)/SUMPRODUCT(K16:K20,N16:N20),0)</f>
        <v>16.666666666666664</v>
      </c>
      <c r="N15" s="30">
        <f>IF(SUM(N16:N20)=0,0,1)</f>
        <v>1</v>
      </c>
      <c r="O15" s="31"/>
      <c r="P15" s="31">
        <f>SUM(P16:P20)</f>
        <v>1</v>
      </c>
      <c r="Q15" s="30"/>
      <c r="R15" s="30" t="b">
        <f>OR(R16=FALSE,R17=FALSE,R18=FALSE,R19=FALSE,R20=FALSE)</f>
        <v>0</v>
      </c>
      <c r="S15" s="30"/>
      <c r="U15" s="140"/>
      <c r="V15" s="126"/>
    </row>
    <row r="16" spans="2:24" s="4" customFormat="1" ht="16.2" thickBot="1" x14ac:dyDescent="0.35">
      <c r="B16" s="188"/>
      <c r="C16" s="182" t="s">
        <v>12</v>
      </c>
      <c r="D16" s="48" t="s">
        <v>87</v>
      </c>
      <c r="E16" s="60"/>
      <c r="F16" s="54"/>
      <c r="G16" s="54"/>
      <c r="H16" s="54"/>
      <c r="I16" s="55" t="s">
        <v>78</v>
      </c>
      <c r="J16" s="37" t="str">
        <f t="shared" si="0"/>
        <v/>
      </c>
      <c r="K16" s="38">
        <v>0.1</v>
      </c>
      <c r="L16" s="39"/>
      <c r="M16" s="40">
        <f t="shared" ref="M16:M20" si="8">(IF(G16&lt;&gt;"",1/3,0)+IF(H16&lt;&gt;"",2/3,0)+IF(I16&lt;&gt;"",1,0))*K16*20</f>
        <v>2</v>
      </c>
      <c r="N16" s="41">
        <f t="shared" ref="N16:N20" si="9">IF(E16="",IF(F16&lt;&gt;"",1,0)+IF(G16&lt;&gt;"",1,0)+IF(H16&lt;&gt;"",1,0)+IF(I16&lt;&gt;"",1,0),0)</f>
        <v>1</v>
      </c>
      <c r="O16" s="42">
        <f t="shared" ref="O16:O20" si="10">IF(E16&lt;&gt;"",0,(IF(F16&lt;&gt;"",0.02,(M16/(K16*20)))))</f>
        <v>1</v>
      </c>
      <c r="P16" s="42">
        <f t="shared" ref="P16:P20" si="11">IF(E16&lt;&gt;"",0,K16)</f>
        <v>0.1</v>
      </c>
      <c r="Q16" s="41">
        <f t="shared" ref="Q16:Q20" si="12">IF(J16&lt;&gt;"",1,0)</f>
        <v>0</v>
      </c>
      <c r="R16" s="41" t="b">
        <f t="shared" ref="R16:R20" si="13">IF(E16="",OR(F16&lt;&gt;"",G16&lt;&gt;"",H16&lt;&gt;"",I16&lt;&gt;""),0)</f>
        <v>1</v>
      </c>
      <c r="S16" s="41">
        <f t="shared" ref="S16:S20" si="14">IF(E16&lt;&gt;"",IF(F16&lt;&gt;"",1,0)+IF(G16&lt;&gt;"",1,0)+IF(H16&lt;&gt;"",1,0)+IF(I16&lt;&gt;"",1,0),0)</f>
        <v>0</v>
      </c>
      <c r="T16" s="119"/>
      <c r="U16" s="140"/>
      <c r="V16" s="5"/>
    </row>
    <row r="17" spans="2:22" s="4" customFormat="1" ht="16.2" thickBot="1" x14ac:dyDescent="0.35">
      <c r="B17" s="189"/>
      <c r="C17" s="183"/>
      <c r="D17" s="48" t="s">
        <v>88</v>
      </c>
      <c r="E17" s="61"/>
      <c r="F17" s="50"/>
      <c r="G17" s="50"/>
      <c r="H17" s="50"/>
      <c r="I17" s="51" t="s">
        <v>78</v>
      </c>
      <c r="J17" s="37" t="str">
        <f t="shared" si="0"/>
        <v/>
      </c>
      <c r="K17" s="38">
        <v>0.2</v>
      </c>
      <c r="L17" s="39"/>
      <c r="M17" s="40">
        <f t="shared" si="8"/>
        <v>4</v>
      </c>
      <c r="N17" s="41">
        <f t="shared" si="9"/>
        <v>1</v>
      </c>
      <c r="O17" s="42">
        <f t="shared" si="10"/>
        <v>1</v>
      </c>
      <c r="P17" s="42">
        <f t="shared" si="11"/>
        <v>0.2</v>
      </c>
      <c r="Q17" s="41">
        <f t="shared" si="12"/>
        <v>0</v>
      </c>
      <c r="R17" s="41" t="b">
        <f t="shared" si="13"/>
        <v>1</v>
      </c>
      <c r="S17" s="41">
        <f t="shared" si="14"/>
        <v>0</v>
      </c>
      <c r="T17" s="119"/>
      <c r="U17" s="140"/>
      <c r="V17" s="5"/>
    </row>
    <row r="18" spans="2:22" s="4" customFormat="1" ht="31.8" thickBot="1" x14ac:dyDescent="0.35">
      <c r="B18" s="189"/>
      <c r="C18" s="183"/>
      <c r="D18" s="48" t="s">
        <v>89</v>
      </c>
      <c r="E18" s="61"/>
      <c r="F18" s="50"/>
      <c r="G18" s="50"/>
      <c r="H18" s="50" t="s">
        <v>78</v>
      </c>
      <c r="I18" s="51"/>
      <c r="J18" s="37" t="str">
        <f t="shared" si="0"/>
        <v/>
      </c>
      <c r="K18" s="38">
        <v>0.25</v>
      </c>
      <c r="L18" s="39"/>
      <c r="M18" s="40">
        <f t="shared" si="8"/>
        <v>3.333333333333333</v>
      </c>
      <c r="N18" s="41">
        <f t="shared" si="9"/>
        <v>1</v>
      </c>
      <c r="O18" s="42">
        <f t="shared" si="10"/>
        <v>0.66666666666666663</v>
      </c>
      <c r="P18" s="42">
        <f t="shared" si="11"/>
        <v>0.25</v>
      </c>
      <c r="Q18" s="41">
        <f t="shared" si="12"/>
        <v>0</v>
      </c>
      <c r="R18" s="41" t="b">
        <f t="shared" si="13"/>
        <v>1</v>
      </c>
      <c r="S18" s="41">
        <f t="shared" si="14"/>
        <v>0</v>
      </c>
      <c r="T18" s="119"/>
      <c r="V18" s="5"/>
    </row>
    <row r="19" spans="2:22" s="4" customFormat="1" ht="31.8" thickBot="1" x14ac:dyDescent="0.35">
      <c r="B19" s="189"/>
      <c r="C19" s="183"/>
      <c r="D19" s="48" t="s">
        <v>90</v>
      </c>
      <c r="E19" s="60"/>
      <c r="F19" s="54"/>
      <c r="G19" s="54"/>
      <c r="H19" s="54" t="s">
        <v>78</v>
      </c>
      <c r="I19" s="55"/>
      <c r="J19" s="37" t="str">
        <f t="shared" si="0"/>
        <v/>
      </c>
      <c r="K19" s="38">
        <v>0.25</v>
      </c>
      <c r="L19" s="39"/>
      <c r="M19" s="40">
        <f t="shared" si="8"/>
        <v>3.333333333333333</v>
      </c>
      <c r="N19" s="41">
        <f t="shared" si="9"/>
        <v>1</v>
      </c>
      <c r="O19" s="42">
        <f t="shared" si="10"/>
        <v>0.66666666666666663</v>
      </c>
      <c r="P19" s="42">
        <f t="shared" si="11"/>
        <v>0.25</v>
      </c>
      <c r="Q19" s="41">
        <f t="shared" si="12"/>
        <v>0</v>
      </c>
      <c r="R19" s="41" t="b">
        <f t="shared" si="13"/>
        <v>1</v>
      </c>
      <c r="S19" s="41">
        <f t="shared" si="14"/>
        <v>0</v>
      </c>
      <c r="T19" s="119"/>
      <c r="V19" s="5"/>
    </row>
    <row r="20" spans="2:22" s="4" customFormat="1" ht="54" customHeight="1" thickBot="1" x14ac:dyDescent="0.35">
      <c r="B20" s="190"/>
      <c r="C20" s="184"/>
      <c r="D20" s="48" t="s">
        <v>91</v>
      </c>
      <c r="E20" s="142"/>
      <c r="F20" s="143"/>
      <c r="G20" s="143"/>
      <c r="H20" s="143"/>
      <c r="I20" s="144" t="s">
        <v>78</v>
      </c>
      <c r="J20" s="37" t="str">
        <f t="shared" si="0"/>
        <v/>
      </c>
      <c r="K20" s="38">
        <v>0.2</v>
      </c>
      <c r="L20" s="39"/>
      <c r="M20" s="40">
        <f t="shared" si="8"/>
        <v>4</v>
      </c>
      <c r="N20" s="41">
        <f t="shared" si="9"/>
        <v>1</v>
      </c>
      <c r="O20" s="42">
        <f t="shared" si="10"/>
        <v>1</v>
      </c>
      <c r="P20" s="42">
        <f t="shared" si="11"/>
        <v>0.2</v>
      </c>
      <c r="Q20" s="41">
        <f t="shared" si="12"/>
        <v>0</v>
      </c>
      <c r="R20" s="41" t="b">
        <f t="shared" si="13"/>
        <v>1</v>
      </c>
      <c r="S20" s="41">
        <f t="shared" si="14"/>
        <v>0</v>
      </c>
      <c r="T20" s="128"/>
      <c r="V20" s="5"/>
    </row>
    <row r="21" spans="2:22" s="4" customFormat="1" x14ac:dyDescent="0.3">
      <c r="B21" s="70"/>
      <c r="C21" s="71"/>
      <c r="D21" s="71"/>
      <c r="E21" s="71"/>
      <c r="F21" s="71"/>
      <c r="G21" s="71"/>
      <c r="H21" s="71"/>
      <c r="I21" s="71"/>
      <c r="J21" s="72"/>
      <c r="K21" s="39"/>
      <c r="L21" s="39"/>
      <c r="M21" s="40"/>
      <c r="N21" s="41"/>
      <c r="O21" s="42"/>
      <c r="P21" s="42"/>
      <c r="Q21" s="41"/>
      <c r="R21" s="41"/>
      <c r="S21" s="41"/>
      <c r="T21" s="40"/>
      <c r="V21" s="5"/>
    </row>
    <row r="22" spans="2:22" s="4" customFormat="1" x14ac:dyDescent="0.3">
      <c r="B22" s="73"/>
      <c r="C22" s="74"/>
      <c r="D22" s="75" t="s">
        <v>48</v>
      </c>
      <c r="E22" s="73"/>
      <c r="F22" s="176">
        <f>P10*K10+P15*K15</f>
        <v>1</v>
      </c>
      <c r="G22" s="176"/>
      <c r="H22" s="76"/>
      <c r="I22" s="76"/>
      <c r="J22" s="72"/>
      <c r="K22" s="77">
        <f>K10+K15</f>
        <v>1</v>
      </c>
      <c r="L22" s="39"/>
      <c r="M22" s="40"/>
      <c r="N22" s="41">
        <f>N10+N15</f>
        <v>2</v>
      </c>
      <c r="O22" s="42"/>
      <c r="P22" s="42"/>
      <c r="Q22" s="41">
        <f>SUM(Q10:Q20)</f>
        <v>0</v>
      </c>
      <c r="R22" s="41" t="b">
        <f>OR(R10=TRUE,R15=TRUE)</f>
        <v>0</v>
      </c>
      <c r="S22" s="41"/>
      <c r="T22" s="40"/>
      <c r="V22" s="5"/>
    </row>
    <row r="23" spans="2:22" s="4" customFormat="1" ht="28.2" thickBot="1" x14ac:dyDescent="0.35">
      <c r="B23" s="73"/>
      <c r="C23" s="74"/>
      <c r="D23" s="78" t="s">
        <v>49</v>
      </c>
      <c r="E23" s="73"/>
      <c r="F23" s="79">
        <f>IF(F22&lt;50%,"!",IF(Q22&lt;&gt;0,"",(IF(N22&lt;&gt;0,(M10*K10+M15*K15)/(K10*N10+K15*N15),0))))</f>
        <v>16.866666666666667</v>
      </c>
      <c r="G23" s="80" t="s">
        <v>50</v>
      </c>
      <c r="H23" s="81">
        <v>20</v>
      </c>
      <c r="I23" s="81"/>
      <c r="J23" s="82"/>
      <c r="K23" s="38"/>
      <c r="L23" s="39"/>
      <c r="M23" s="40"/>
      <c r="N23" s="41"/>
      <c r="O23" s="42"/>
      <c r="P23" s="42"/>
      <c r="Q23" s="41"/>
      <c r="R23" s="41"/>
      <c r="S23" s="41"/>
      <c r="T23" s="40"/>
      <c r="V23" s="5"/>
    </row>
    <row r="24" spans="2:22" s="4" customFormat="1" ht="14.4" thickBot="1" x14ac:dyDescent="0.35">
      <c r="B24" s="73"/>
      <c r="C24" s="74"/>
      <c r="D24" s="78" t="s">
        <v>51</v>
      </c>
      <c r="E24" s="73"/>
      <c r="F24" s="83" t="s">
        <v>79</v>
      </c>
      <c r="G24" s="84" t="s">
        <v>50</v>
      </c>
      <c r="H24" s="85">
        <v>20</v>
      </c>
      <c r="I24" s="86"/>
      <c r="J24" s="82"/>
      <c r="K24" s="87"/>
      <c r="L24" s="39"/>
      <c r="M24" s="40"/>
      <c r="N24" s="41"/>
      <c r="O24" s="42"/>
      <c r="P24" s="42"/>
      <c r="Q24" s="41"/>
      <c r="R24" s="41"/>
      <c r="S24" s="41"/>
      <c r="T24" s="40"/>
      <c r="V24" s="5"/>
    </row>
    <row r="25" spans="2:22" s="4" customFormat="1" x14ac:dyDescent="0.3">
      <c r="B25" s="73"/>
      <c r="C25" s="74"/>
      <c r="D25" s="78"/>
      <c r="E25" s="73"/>
      <c r="F25" s="88"/>
      <c r="G25" s="88"/>
      <c r="H25" s="89"/>
      <c r="I25" s="89"/>
      <c r="J25" s="82"/>
      <c r="K25" s="87"/>
      <c r="L25" s="39"/>
      <c r="M25" s="40"/>
      <c r="N25" s="41"/>
      <c r="O25" s="42"/>
      <c r="P25" s="42"/>
      <c r="Q25" s="41"/>
      <c r="R25" s="41"/>
      <c r="S25" s="41"/>
      <c r="T25" s="40"/>
      <c r="V25" s="5"/>
    </row>
    <row r="26" spans="2:22" s="4" customFormat="1" ht="31.95" customHeight="1" x14ac:dyDescent="0.3">
      <c r="B26" s="177" t="s">
        <v>52</v>
      </c>
      <c r="C26" s="177"/>
      <c r="D26" s="177"/>
      <c r="E26" s="90"/>
      <c r="F26" s="90"/>
      <c r="G26" s="90"/>
      <c r="H26" s="90"/>
      <c r="I26" s="90"/>
      <c r="J26" s="82"/>
      <c r="K26" s="87"/>
      <c r="L26" s="39"/>
      <c r="M26" s="40"/>
      <c r="N26" s="41"/>
      <c r="O26" s="42"/>
      <c r="P26" s="42"/>
      <c r="Q26" s="41"/>
      <c r="R26" s="41"/>
      <c r="S26" s="41"/>
      <c r="T26" s="40"/>
      <c r="U26" s="5"/>
      <c r="V26" s="5"/>
    </row>
    <row r="27" spans="2:22" s="4" customFormat="1" ht="31.95" customHeight="1" thickBot="1" x14ac:dyDescent="0.35">
      <c r="B27" s="178" t="s">
        <v>53</v>
      </c>
      <c r="C27" s="178"/>
      <c r="D27" s="178"/>
      <c r="E27" s="91"/>
      <c r="F27" s="91"/>
      <c r="G27" s="91"/>
      <c r="H27" s="91"/>
      <c r="I27" s="91"/>
      <c r="J27" s="82"/>
      <c r="K27" s="87"/>
      <c r="L27" s="39"/>
      <c r="M27" s="40"/>
      <c r="N27" s="41"/>
      <c r="O27" s="42"/>
      <c r="P27" s="42"/>
      <c r="Q27" s="41"/>
      <c r="R27" s="41"/>
      <c r="S27" s="41"/>
      <c r="T27" s="40"/>
      <c r="U27" s="5"/>
      <c r="V27" s="5"/>
    </row>
    <row r="28" spans="2:22" s="4" customFormat="1" ht="120" customHeight="1" thickBot="1" x14ac:dyDescent="0.35">
      <c r="B28" s="179" t="s">
        <v>54</v>
      </c>
      <c r="C28" s="180"/>
      <c r="D28" s="181"/>
      <c r="E28" s="92"/>
      <c r="F28" s="92"/>
      <c r="G28" s="92"/>
      <c r="H28" s="92"/>
      <c r="I28" s="92"/>
      <c r="J28" s="93"/>
      <c r="K28" s="87"/>
      <c r="L28" s="94"/>
      <c r="M28" s="40"/>
      <c r="N28" s="41"/>
      <c r="O28" s="42"/>
      <c r="P28" s="42"/>
      <c r="Q28" s="41"/>
      <c r="R28" s="41"/>
      <c r="S28" s="41"/>
      <c r="T28" s="40"/>
      <c r="U28" s="5"/>
      <c r="V28" s="5"/>
    </row>
    <row r="29" spans="2:22" s="4" customFormat="1" ht="14.4" thickBot="1" x14ac:dyDescent="0.35">
      <c r="B29" s="95"/>
      <c r="C29" s="96"/>
      <c r="D29" s="96"/>
      <c r="E29" s="95"/>
      <c r="F29" s="95"/>
      <c r="G29" s="95"/>
      <c r="H29" s="95"/>
      <c r="I29" s="95"/>
      <c r="J29" s="97"/>
      <c r="K29" s="87"/>
      <c r="L29" s="94"/>
      <c r="M29" s="40"/>
      <c r="N29" s="41"/>
      <c r="O29" s="42"/>
      <c r="P29" s="42"/>
      <c r="Q29" s="41"/>
      <c r="R29" s="41"/>
      <c r="S29" s="41"/>
      <c r="T29" s="40"/>
      <c r="U29" s="5"/>
      <c r="V29" s="5"/>
    </row>
    <row r="30" spans="2:22" s="4" customFormat="1" ht="13.95" customHeight="1" thickBot="1" x14ac:dyDescent="0.35">
      <c r="B30" s="98"/>
      <c r="C30" s="99" t="s">
        <v>55</v>
      </c>
      <c r="D30" s="99" t="s">
        <v>56</v>
      </c>
      <c r="E30" s="100"/>
      <c r="F30" s="169" t="s">
        <v>57</v>
      </c>
      <c r="G30" s="170"/>
      <c r="H30" s="170"/>
      <c r="I30" s="171"/>
      <c r="J30" s="101"/>
      <c r="K30" s="87"/>
      <c r="L30" s="102"/>
      <c r="M30" s="40"/>
      <c r="N30" s="41"/>
      <c r="O30" s="42"/>
      <c r="P30" s="42"/>
      <c r="Q30" s="41"/>
      <c r="R30" s="41"/>
      <c r="S30" s="41"/>
      <c r="T30" s="40"/>
      <c r="U30" s="5"/>
      <c r="V30" s="5"/>
    </row>
    <row r="31" spans="2:22" s="4" customFormat="1" x14ac:dyDescent="0.3">
      <c r="B31" s="103"/>
      <c r="C31" s="104"/>
      <c r="D31" s="105"/>
      <c r="E31" s="106"/>
      <c r="F31" s="172">
        <f ca="1">TODAY()</f>
        <v>44943</v>
      </c>
      <c r="G31" s="172"/>
      <c r="H31" s="172"/>
      <c r="I31" s="172"/>
      <c r="J31" s="107"/>
      <c r="K31" s="87"/>
      <c r="L31" s="108"/>
      <c r="M31" s="40"/>
      <c r="N31" s="41"/>
      <c r="O31" s="42"/>
      <c r="P31" s="42"/>
      <c r="Q31" s="41"/>
      <c r="R31" s="41"/>
      <c r="S31" s="41"/>
      <c r="T31" s="40"/>
      <c r="U31" s="5"/>
      <c r="V31" s="5"/>
    </row>
    <row r="32" spans="2:22" s="4" customFormat="1" x14ac:dyDescent="0.3">
      <c r="B32" s="109"/>
      <c r="C32" s="110"/>
      <c r="D32" s="111"/>
      <c r="E32" s="106"/>
      <c r="F32" s="73"/>
      <c r="G32" s="73"/>
      <c r="H32" s="73"/>
      <c r="I32" s="73"/>
      <c r="J32" s="107"/>
      <c r="K32" s="87"/>
      <c r="L32" s="108"/>
      <c r="M32" s="40"/>
      <c r="N32" s="41"/>
      <c r="O32" s="42"/>
      <c r="P32" s="42"/>
      <c r="Q32" s="41"/>
      <c r="R32" s="41"/>
      <c r="S32" s="41"/>
      <c r="T32" s="40"/>
      <c r="U32" s="5"/>
      <c r="V32" s="5"/>
    </row>
    <row r="33" spans="2:22" s="4" customFormat="1" x14ac:dyDescent="0.3">
      <c r="B33" s="109"/>
      <c r="C33" s="110"/>
      <c r="D33" s="111"/>
      <c r="E33" s="106"/>
      <c r="F33" s="73"/>
      <c r="G33" s="73"/>
      <c r="H33" s="73"/>
      <c r="I33" s="73"/>
      <c r="J33" s="107"/>
      <c r="K33" s="87"/>
      <c r="L33" s="102"/>
      <c r="M33" s="40"/>
      <c r="N33" s="41"/>
      <c r="O33" s="42"/>
      <c r="P33" s="42"/>
      <c r="Q33" s="41"/>
      <c r="R33" s="41"/>
      <c r="S33" s="41"/>
      <c r="T33" s="40"/>
      <c r="U33" s="5"/>
      <c r="V33" s="5"/>
    </row>
    <row r="34" spans="2:22" s="4" customFormat="1" ht="14.4" thickBot="1" x14ac:dyDescent="0.35">
      <c r="B34" s="112"/>
      <c r="C34" s="113"/>
      <c r="D34" s="114"/>
      <c r="E34" s="106"/>
      <c r="J34" s="107"/>
      <c r="K34" s="87"/>
      <c r="L34" s="108"/>
      <c r="M34" s="40"/>
      <c r="N34" s="41"/>
      <c r="O34" s="42"/>
      <c r="P34" s="42"/>
      <c r="Q34" s="41"/>
      <c r="R34" s="41"/>
      <c r="S34" s="41"/>
      <c r="T34" s="40"/>
      <c r="U34" s="5"/>
      <c r="V34" s="5"/>
    </row>
    <row r="35" spans="2:22" s="4" customFormat="1" x14ac:dyDescent="0.3">
      <c r="B35" s="115"/>
      <c r="C35" s="116"/>
      <c r="D35" s="117"/>
      <c r="E35" s="106"/>
      <c r="F35" s="118"/>
      <c r="G35" s="73"/>
      <c r="H35" s="73"/>
      <c r="I35" s="73"/>
      <c r="J35" s="107"/>
      <c r="K35" s="87"/>
      <c r="L35" s="108"/>
      <c r="M35" s="40"/>
      <c r="N35" s="41"/>
      <c r="O35" s="42"/>
      <c r="P35" s="42"/>
      <c r="Q35" s="41"/>
      <c r="R35" s="41"/>
      <c r="S35" s="41"/>
      <c r="T35" s="40"/>
      <c r="U35" s="5"/>
      <c r="V35" s="5"/>
    </row>
    <row r="37" spans="2:22" s="4" customFormat="1" x14ac:dyDescent="0.3">
      <c r="B37" s="109"/>
      <c r="C37" s="110"/>
      <c r="D37" s="111"/>
      <c r="E37" s="106"/>
      <c r="F37" s="73"/>
      <c r="G37" s="73"/>
      <c r="H37" s="73"/>
      <c r="I37" s="73"/>
      <c r="J37" s="107"/>
      <c r="K37" s="87"/>
      <c r="L37" s="102"/>
      <c r="M37" s="40"/>
      <c r="N37" s="41"/>
      <c r="O37" s="42"/>
      <c r="P37" s="42"/>
      <c r="Q37" s="41"/>
      <c r="R37" s="41"/>
      <c r="S37" s="41"/>
      <c r="T37" s="40"/>
      <c r="U37" s="5"/>
      <c r="V37" s="5"/>
    </row>
    <row r="38" spans="2:22" s="4" customFormat="1" ht="14.4" thickBot="1" x14ac:dyDescent="0.35">
      <c r="B38" s="112"/>
      <c r="C38" s="113"/>
      <c r="D38" s="114"/>
      <c r="E38" s="106"/>
      <c r="J38" s="107"/>
      <c r="K38" s="87"/>
      <c r="L38" s="108"/>
      <c r="M38" s="40"/>
      <c r="N38" s="41"/>
      <c r="O38" s="42"/>
      <c r="P38" s="42"/>
      <c r="Q38" s="41"/>
      <c r="R38" s="41"/>
      <c r="S38" s="41"/>
      <c r="T38" s="40"/>
      <c r="U38" s="5"/>
      <c r="V38" s="5"/>
    </row>
    <row r="39" spans="2:22" s="4" customFormat="1" x14ac:dyDescent="0.3">
      <c r="B39" s="115"/>
      <c r="C39" s="116"/>
      <c r="D39" s="117"/>
      <c r="E39" s="106"/>
      <c r="F39" s="118"/>
      <c r="G39" s="73"/>
      <c r="H39" s="73"/>
      <c r="I39" s="73"/>
      <c r="J39" s="107"/>
      <c r="K39" s="87"/>
      <c r="L39" s="108"/>
      <c r="M39" s="40"/>
      <c r="N39" s="41"/>
      <c r="O39" s="42"/>
      <c r="P39" s="42"/>
      <c r="Q39" s="41"/>
      <c r="R39" s="41"/>
      <c r="S39" s="41"/>
      <c r="T39" s="40"/>
      <c r="U39" s="5"/>
      <c r="V39" s="5"/>
    </row>
    <row r="41" spans="2:22" s="4" customFormat="1" ht="19.95" customHeight="1" x14ac:dyDescent="0.3">
      <c r="B41" s="1"/>
      <c r="C41" s="2"/>
      <c r="D41" s="3"/>
      <c r="E41" s="2"/>
      <c r="F41" s="2"/>
      <c r="G41" s="2"/>
      <c r="H41" s="2"/>
      <c r="I41" s="2"/>
      <c r="J41" s="2"/>
      <c r="K41" s="2"/>
      <c r="M41" s="5"/>
      <c r="N41" s="5"/>
      <c r="O41" s="5"/>
      <c r="P41" s="5"/>
      <c r="Q41" s="5"/>
      <c r="R41" s="5"/>
      <c r="S41" s="5"/>
      <c r="T41" s="5"/>
      <c r="U41" s="5"/>
      <c r="V41" s="5"/>
    </row>
    <row r="42" spans="2:22" s="4" customFormat="1" ht="19.95" customHeight="1" x14ac:dyDescent="0.3">
      <c r="B42" s="1"/>
      <c r="C42" s="2"/>
      <c r="D42" s="3"/>
      <c r="E42" s="2"/>
      <c r="F42" s="2"/>
      <c r="G42" s="2"/>
      <c r="H42" s="2"/>
      <c r="I42" s="2"/>
      <c r="J42" s="2"/>
      <c r="K42" s="2"/>
      <c r="M42" s="5"/>
      <c r="N42" s="5"/>
      <c r="O42" s="5"/>
      <c r="P42" s="5"/>
      <c r="Q42" s="5"/>
      <c r="R42" s="5"/>
      <c r="S42" s="5"/>
      <c r="T42" s="5"/>
      <c r="U42" s="5"/>
      <c r="V42" s="5"/>
    </row>
    <row r="43" spans="2:22" s="4" customFormat="1" ht="19.95" customHeight="1" x14ac:dyDescent="0.3">
      <c r="B43" s="1"/>
      <c r="C43" s="2"/>
      <c r="D43" s="3"/>
      <c r="E43" s="2"/>
      <c r="F43" s="2"/>
      <c r="G43" s="2"/>
      <c r="H43" s="2"/>
      <c r="I43" s="2"/>
      <c r="J43" s="2"/>
      <c r="K43" s="2"/>
      <c r="M43" s="5"/>
      <c r="N43" s="5"/>
      <c r="O43" s="5"/>
      <c r="P43" s="5"/>
      <c r="Q43" s="5"/>
      <c r="R43" s="5"/>
      <c r="S43" s="5"/>
      <c r="T43" s="5"/>
      <c r="U43" s="5"/>
      <c r="V43" s="5"/>
    </row>
    <row r="44" spans="2:22" s="4" customFormat="1" ht="19.95" customHeight="1" x14ac:dyDescent="0.3">
      <c r="B44" s="1"/>
      <c r="C44" s="2"/>
      <c r="D44" s="3"/>
      <c r="E44" s="2"/>
      <c r="F44" s="2"/>
      <c r="G44" s="2"/>
      <c r="H44" s="2"/>
      <c r="I44" s="2"/>
      <c r="J44" s="2"/>
      <c r="K44" s="2"/>
      <c r="M44" s="5"/>
      <c r="N44" s="5"/>
      <c r="O44" s="5"/>
      <c r="P44" s="5"/>
      <c r="Q44" s="5"/>
      <c r="R44" s="5"/>
      <c r="S44" s="5"/>
      <c r="T44" s="5"/>
      <c r="U44" s="5"/>
      <c r="V44" s="5"/>
    </row>
    <row r="45" spans="2:22" s="4" customFormat="1" ht="19.95" customHeight="1" x14ac:dyDescent="0.3">
      <c r="B45" s="1"/>
      <c r="C45" s="2"/>
      <c r="D45" s="3"/>
      <c r="E45" s="2"/>
      <c r="F45" s="2"/>
      <c r="G45" s="2"/>
      <c r="H45" s="2"/>
      <c r="I45" s="2"/>
      <c r="J45" s="2"/>
      <c r="K45" s="2"/>
      <c r="M45" s="5"/>
      <c r="N45" s="5"/>
      <c r="O45" s="5"/>
      <c r="P45" s="5"/>
      <c r="Q45" s="5"/>
      <c r="R45" s="5"/>
      <c r="S45" s="5"/>
      <c r="T45" s="5"/>
      <c r="U45" s="5"/>
      <c r="V45" s="5"/>
    </row>
    <row r="46" spans="2:22" s="4" customFormat="1" ht="19.95" customHeight="1" x14ac:dyDescent="0.3">
      <c r="B46" s="1"/>
      <c r="C46" s="2"/>
      <c r="D46" s="3"/>
      <c r="E46" s="2"/>
      <c r="F46" s="2"/>
      <c r="G46" s="2"/>
      <c r="H46" s="2"/>
      <c r="I46" s="2"/>
      <c r="J46" s="2"/>
      <c r="K46" s="2"/>
      <c r="M46" s="5"/>
      <c r="N46" s="5"/>
      <c r="O46" s="5"/>
      <c r="P46" s="5"/>
      <c r="Q46" s="5"/>
      <c r="R46" s="5"/>
      <c r="S46" s="5"/>
      <c r="T46" s="5"/>
      <c r="U46" s="5"/>
      <c r="V46" s="5"/>
    </row>
    <row r="47" spans="2:22" s="4" customFormat="1" ht="19.95" customHeight="1" x14ac:dyDescent="0.3">
      <c r="B47" s="1"/>
      <c r="C47" s="2"/>
      <c r="D47" s="3"/>
      <c r="E47" s="2"/>
      <c r="F47" s="2"/>
      <c r="G47" s="2"/>
      <c r="H47" s="2"/>
      <c r="I47" s="2"/>
      <c r="J47" s="2"/>
      <c r="K47" s="2"/>
      <c r="M47" s="5"/>
      <c r="N47" s="5"/>
      <c r="O47" s="5"/>
      <c r="P47" s="5"/>
      <c r="Q47" s="5"/>
      <c r="R47" s="5"/>
      <c r="S47" s="5"/>
      <c r="T47" s="5"/>
      <c r="U47" s="5"/>
      <c r="V47" s="5"/>
    </row>
    <row r="48" spans="2:22" s="4" customFormat="1" ht="19.95" customHeight="1" x14ac:dyDescent="0.3">
      <c r="B48" s="1"/>
      <c r="C48" s="2"/>
      <c r="D48" s="3"/>
      <c r="E48" s="2"/>
      <c r="F48" s="2"/>
      <c r="G48" s="2"/>
      <c r="H48" s="2"/>
      <c r="I48" s="2"/>
      <c r="J48" s="2"/>
      <c r="K48" s="2"/>
      <c r="M48" s="5"/>
      <c r="N48" s="5"/>
      <c r="O48" s="5"/>
      <c r="P48" s="5"/>
      <c r="Q48" s="5"/>
      <c r="R48" s="5"/>
      <c r="S48" s="5"/>
      <c r="T48" s="5"/>
      <c r="U48" s="5"/>
      <c r="V48" s="5"/>
    </row>
    <row r="49" spans="2:22" s="4" customFormat="1" ht="19.95" customHeight="1" x14ac:dyDescent="0.3">
      <c r="B49" s="1"/>
      <c r="C49" s="2"/>
      <c r="D49" s="3"/>
      <c r="E49" s="2"/>
      <c r="F49" s="2"/>
      <c r="G49" s="2"/>
      <c r="H49" s="2"/>
      <c r="I49" s="2"/>
      <c r="J49" s="2"/>
      <c r="K49" s="2"/>
      <c r="M49" s="5"/>
      <c r="N49" s="5"/>
      <c r="O49" s="5"/>
      <c r="P49" s="5"/>
      <c r="Q49" s="5"/>
      <c r="R49" s="5"/>
      <c r="S49" s="5"/>
      <c r="T49" s="5"/>
      <c r="U49" s="5"/>
      <c r="V49" s="5"/>
    </row>
    <row r="50" spans="2:22" s="4" customFormat="1" ht="19.95" customHeight="1" x14ac:dyDescent="0.3">
      <c r="B50" s="1"/>
      <c r="C50" s="2"/>
      <c r="D50" s="3"/>
      <c r="E50" s="2"/>
      <c r="F50" s="2"/>
      <c r="G50" s="2"/>
      <c r="H50" s="2"/>
      <c r="I50" s="2"/>
      <c r="J50" s="2"/>
      <c r="K50" s="2"/>
      <c r="M50" s="5"/>
      <c r="N50" s="5"/>
      <c r="O50" s="5"/>
      <c r="P50" s="5"/>
      <c r="Q50" s="5"/>
      <c r="R50" s="5"/>
      <c r="S50" s="5"/>
      <c r="T50" s="5"/>
      <c r="U50" s="5"/>
      <c r="V50" s="5"/>
    </row>
    <row r="51" spans="2:22" s="4" customFormat="1" ht="19.95" customHeight="1" x14ac:dyDescent="0.3">
      <c r="B51" s="1"/>
      <c r="C51" s="2"/>
      <c r="D51" s="3"/>
      <c r="E51" s="2"/>
      <c r="F51" s="2"/>
      <c r="G51" s="2"/>
      <c r="H51" s="2"/>
      <c r="I51" s="2"/>
      <c r="J51" s="2"/>
      <c r="K51" s="2"/>
      <c r="M51" s="5"/>
      <c r="N51" s="5"/>
      <c r="O51" s="5"/>
      <c r="P51" s="5"/>
      <c r="Q51" s="5"/>
      <c r="R51" s="5"/>
      <c r="S51" s="5"/>
      <c r="T51" s="5"/>
      <c r="U51" s="5"/>
      <c r="V51" s="5"/>
    </row>
    <row r="52" spans="2:22" s="4" customFormat="1" ht="19.95" customHeight="1" x14ac:dyDescent="0.3">
      <c r="B52" s="1"/>
      <c r="C52" s="2"/>
      <c r="D52" s="3"/>
      <c r="E52" s="2"/>
      <c r="F52" s="2"/>
      <c r="G52" s="2"/>
      <c r="H52" s="2"/>
      <c r="I52" s="2"/>
      <c r="J52" s="2"/>
      <c r="K52" s="2"/>
      <c r="M52" s="5"/>
      <c r="N52" s="5"/>
      <c r="O52" s="5"/>
      <c r="P52" s="5"/>
      <c r="Q52" s="5"/>
      <c r="R52" s="5"/>
      <c r="S52" s="5"/>
      <c r="T52" s="5"/>
      <c r="U52" s="5"/>
      <c r="V52" s="5"/>
    </row>
    <row r="53" spans="2:22" s="4" customFormat="1" ht="19.95" customHeight="1" x14ac:dyDescent="0.3">
      <c r="B53" s="1"/>
      <c r="C53" s="2"/>
      <c r="D53" s="3"/>
      <c r="E53" s="2"/>
      <c r="F53" s="2"/>
      <c r="G53" s="2"/>
      <c r="H53" s="2"/>
      <c r="I53" s="2"/>
      <c r="J53" s="2"/>
      <c r="K53" s="2"/>
      <c r="M53" s="5"/>
      <c r="N53" s="5"/>
      <c r="O53" s="5"/>
      <c r="P53" s="5"/>
      <c r="Q53" s="5"/>
      <c r="R53" s="5"/>
      <c r="S53" s="5"/>
      <c r="T53" s="5"/>
      <c r="U53" s="5"/>
      <c r="V53" s="5"/>
    </row>
    <row r="54" spans="2:22" s="4" customFormat="1" ht="19.95" customHeight="1" x14ac:dyDescent="0.3">
      <c r="B54" s="1"/>
      <c r="C54" s="2"/>
      <c r="D54" s="3"/>
      <c r="E54" s="2"/>
      <c r="F54" s="2"/>
      <c r="G54" s="2"/>
      <c r="H54" s="2"/>
      <c r="I54" s="2"/>
      <c r="J54" s="2"/>
      <c r="K54" s="2"/>
      <c r="M54" s="5"/>
      <c r="N54" s="5"/>
      <c r="O54" s="5"/>
      <c r="P54" s="5"/>
      <c r="Q54" s="5"/>
      <c r="R54" s="5"/>
      <c r="S54" s="5"/>
      <c r="T54" s="5"/>
      <c r="U54" s="5"/>
      <c r="V54" s="5"/>
    </row>
    <row r="55" spans="2:22" s="4" customFormat="1" ht="19.95" customHeight="1" x14ac:dyDescent="0.3">
      <c r="B55" s="1"/>
      <c r="C55" s="2"/>
      <c r="D55" s="3"/>
      <c r="E55" s="2"/>
      <c r="F55" s="2"/>
      <c r="G55" s="2"/>
      <c r="H55" s="2"/>
      <c r="I55" s="2"/>
      <c r="J55" s="2"/>
      <c r="K55" s="2"/>
      <c r="M55" s="5"/>
      <c r="N55" s="5"/>
      <c r="O55" s="5"/>
      <c r="P55" s="5"/>
      <c r="Q55" s="5"/>
      <c r="R55" s="5"/>
      <c r="S55" s="5"/>
      <c r="T55" s="5"/>
      <c r="U55" s="5"/>
      <c r="V55" s="5"/>
    </row>
    <row r="56" spans="2:22" s="4" customFormat="1" ht="19.95" customHeight="1" x14ac:dyDescent="0.3">
      <c r="B56" s="1"/>
      <c r="C56" s="2"/>
      <c r="D56" s="3"/>
      <c r="E56" s="2"/>
      <c r="F56" s="2"/>
      <c r="G56" s="2"/>
      <c r="H56" s="2"/>
      <c r="I56" s="2"/>
      <c r="J56" s="2"/>
      <c r="K56" s="2"/>
      <c r="M56" s="5"/>
      <c r="N56" s="5"/>
      <c r="O56" s="5"/>
      <c r="P56" s="5"/>
      <c r="Q56" s="5"/>
      <c r="R56" s="5"/>
      <c r="S56" s="5"/>
      <c r="T56" s="5"/>
      <c r="U56" s="5"/>
      <c r="V56" s="5"/>
    </row>
  </sheetData>
  <mergeCells count="19">
    <mergeCell ref="K8:L8"/>
    <mergeCell ref="B2:B6"/>
    <mergeCell ref="E2:I6"/>
    <mergeCell ref="D3:D4"/>
    <mergeCell ref="C5:C6"/>
    <mergeCell ref="D5:D6"/>
    <mergeCell ref="B9:C9"/>
    <mergeCell ref="C10:D10"/>
    <mergeCell ref="B11:B14"/>
    <mergeCell ref="C11:C14"/>
    <mergeCell ref="F31:I31"/>
    <mergeCell ref="C15:D15"/>
    <mergeCell ref="B16:B20"/>
    <mergeCell ref="C16:C20"/>
    <mergeCell ref="F22:G22"/>
    <mergeCell ref="B26:D26"/>
    <mergeCell ref="B27:D27"/>
    <mergeCell ref="B28:D28"/>
    <mergeCell ref="F30:I30"/>
  </mergeCells>
  <conditionalFormatting sqref="K22">
    <cfRule type="cellIs" dxfId="21" priority="11" stopIfTrue="1" operator="lessThan">
      <formula>1</formula>
    </cfRule>
    <cfRule type="cellIs" dxfId="20" priority="14" stopIfTrue="1" operator="lessThan">
      <formula>0.6</formula>
    </cfRule>
  </conditionalFormatting>
  <conditionalFormatting sqref="L10">
    <cfRule type="cellIs" dxfId="19" priority="13" stopIfTrue="1" operator="lessThan">
      <formula>0.6</formula>
    </cfRule>
  </conditionalFormatting>
  <conditionalFormatting sqref="L10 K22">
    <cfRule type="cellIs" dxfId="18" priority="10" stopIfTrue="1" operator="greaterThan">
      <formula>1</formula>
    </cfRule>
    <cfRule type="cellIs" dxfId="17" priority="12" stopIfTrue="1" operator="lessThan">
      <formula>1</formula>
    </cfRule>
  </conditionalFormatting>
  <conditionalFormatting sqref="L15">
    <cfRule type="cellIs" dxfId="16" priority="9" stopIfTrue="1" operator="lessThan">
      <formula>0.6</formula>
    </cfRule>
  </conditionalFormatting>
  <conditionalFormatting sqref="L15">
    <cfRule type="cellIs" dxfId="15" priority="7" stopIfTrue="1" operator="greaterThan">
      <formula>1</formula>
    </cfRule>
    <cfRule type="cellIs" dxfId="14" priority="8" stopIfTrue="1" operator="lessThan">
      <formula>1</formula>
    </cfRule>
  </conditionalFormatting>
  <pageMargins left="0.23622047244094488" right="0.19685039370078741" top="0.19685039370078741" bottom="0.19685039370078741" header="0.19685039370078741" footer="0.15748031496062992"/>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8B65-24CD-A145-B84C-A2963E67DFB8}">
  <sheetPr>
    <tabColor theme="8" tint="0.59999389629810485"/>
    <pageSetUpPr fitToPage="1"/>
  </sheetPr>
  <dimension ref="B1:X54"/>
  <sheetViews>
    <sheetView topLeftCell="C1" zoomScale="130" zoomScaleNormal="130" workbookViewId="0">
      <selection activeCell="Y14" sqref="Y14"/>
    </sheetView>
  </sheetViews>
  <sheetFormatPr baseColWidth="10" defaultColWidth="11.5" defaultRowHeight="13.8" x14ac:dyDescent="0.3"/>
  <cols>
    <col min="1" max="1" width="8.796875" style="2" customWidth="1"/>
    <col min="2" max="2" width="8.5" style="1" customWidth="1"/>
    <col min="3" max="3" width="50.5" style="2" customWidth="1"/>
    <col min="4" max="4" width="54.5" style="3" customWidth="1"/>
    <col min="5" max="5" width="3.5" style="2" customWidth="1"/>
    <col min="6" max="6" width="4.5" style="2" customWidth="1"/>
    <col min="7" max="9" width="3.5" style="2" customWidth="1"/>
    <col min="10" max="10" width="2" style="2" customWidth="1"/>
    <col min="11" max="11" width="9.19921875" style="2" customWidth="1"/>
    <col min="12" max="12" width="6.5" style="4" hidden="1" customWidth="1"/>
    <col min="13" max="13" width="6" style="5" hidden="1" customWidth="1"/>
    <col min="14" max="14" width="5.5" style="5" hidden="1" customWidth="1"/>
    <col min="15" max="15" width="7.5" style="5" hidden="1" customWidth="1"/>
    <col min="16" max="16" width="9.5" style="5" hidden="1" customWidth="1"/>
    <col min="17" max="17" width="3.19921875" style="5" hidden="1" customWidth="1"/>
    <col min="18" max="18" width="6" style="5" hidden="1" customWidth="1"/>
    <col min="19" max="19" width="3.19921875" style="5" hidden="1" customWidth="1"/>
    <col min="20" max="20" width="11.5" style="5" customWidth="1"/>
    <col min="21" max="22" width="11.5" style="5"/>
    <col min="23" max="24" width="11.5" style="4"/>
    <col min="25" max="257" width="11.5" style="2"/>
    <col min="258" max="258" width="7" style="2" customWidth="1"/>
    <col min="259" max="260" width="50.5" style="2" customWidth="1"/>
    <col min="261" max="265" width="3.5" style="2" customWidth="1"/>
    <col min="266" max="266" width="2" style="2" customWidth="1"/>
    <col min="267" max="268" width="6.5" style="2" customWidth="1"/>
    <col min="269" max="269" width="5.5" style="2" customWidth="1"/>
    <col min="270" max="270" width="3.19921875" style="2" customWidth="1"/>
    <col min="271" max="271" width="7.5" style="2" customWidth="1"/>
    <col min="272" max="272" width="9.5" style="2" customWidth="1"/>
    <col min="273" max="273" width="3.19921875" style="2" customWidth="1"/>
    <col min="274" max="274" width="6" style="2" customWidth="1"/>
    <col min="275" max="275" width="3.19921875" style="2" customWidth="1"/>
    <col min="276" max="513" width="11.5" style="2"/>
    <col min="514" max="514" width="7" style="2" customWidth="1"/>
    <col min="515" max="516" width="50.5" style="2" customWidth="1"/>
    <col min="517" max="521" width="3.5" style="2" customWidth="1"/>
    <col min="522" max="522" width="2" style="2" customWidth="1"/>
    <col min="523" max="524" width="6.5" style="2" customWidth="1"/>
    <col min="525" max="525" width="5.5" style="2" customWidth="1"/>
    <col min="526" max="526" width="3.19921875" style="2" customWidth="1"/>
    <col min="527" max="527" width="7.5" style="2" customWidth="1"/>
    <col min="528" max="528" width="9.5" style="2" customWidth="1"/>
    <col min="529" max="529" width="3.19921875" style="2" customWidth="1"/>
    <col min="530" max="530" width="6" style="2" customWidth="1"/>
    <col min="531" max="531" width="3.19921875" style="2" customWidth="1"/>
    <col min="532" max="769" width="11.5" style="2"/>
    <col min="770" max="770" width="7" style="2" customWidth="1"/>
    <col min="771" max="772" width="50.5" style="2" customWidth="1"/>
    <col min="773" max="777" width="3.5" style="2" customWidth="1"/>
    <col min="778" max="778" width="2" style="2" customWidth="1"/>
    <col min="779" max="780" width="6.5" style="2" customWidth="1"/>
    <col min="781" max="781" width="5.5" style="2" customWidth="1"/>
    <col min="782" max="782" width="3.19921875" style="2" customWidth="1"/>
    <col min="783" max="783" width="7.5" style="2" customWidth="1"/>
    <col min="784" max="784" width="9.5" style="2" customWidth="1"/>
    <col min="785" max="785" width="3.19921875" style="2" customWidth="1"/>
    <col min="786" max="786" width="6" style="2" customWidth="1"/>
    <col min="787" max="787" width="3.19921875" style="2" customWidth="1"/>
    <col min="788" max="1025" width="11.5" style="2"/>
    <col min="1026" max="1026" width="7" style="2" customWidth="1"/>
    <col min="1027" max="1028" width="50.5" style="2" customWidth="1"/>
    <col min="1029" max="1033" width="3.5" style="2" customWidth="1"/>
    <col min="1034" max="1034" width="2" style="2" customWidth="1"/>
    <col min="1035" max="1036" width="6.5" style="2" customWidth="1"/>
    <col min="1037" max="1037" width="5.5" style="2" customWidth="1"/>
    <col min="1038" max="1038" width="3.19921875" style="2" customWidth="1"/>
    <col min="1039" max="1039" width="7.5" style="2" customWidth="1"/>
    <col min="1040" max="1040" width="9.5" style="2" customWidth="1"/>
    <col min="1041" max="1041" width="3.19921875" style="2" customWidth="1"/>
    <col min="1042" max="1042" width="6" style="2" customWidth="1"/>
    <col min="1043" max="1043" width="3.19921875" style="2" customWidth="1"/>
    <col min="1044" max="1281" width="11.5" style="2"/>
    <col min="1282" max="1282" width="7" style="2" customWidth="1"/>
    <col min="1283" max="1284" width="50.5" style="2" customWidth="1"/>
    <col min="1285" max="1289" width="3.5" style="2" customWidth="1"/>
    <col min="1290" max="1290" width="2" style="2" customWidth="1"/>
    <col min="1291" max="1292" width="6.5" style="2" customWidth="1"/>
    <col min="1293" max="1293" width="5.5" style="2" customWidth="1"/>
    <col min="1294" max="1294" width="3.19921875" style="2" customWidth="1"/>
    <col min="1295" max="1295" width="7.5" style="2" customWidth="1"/>
    <col min="1296" max="1296" width="9.5" style="2" customWidth="1"/>
    <col min="1297" max="1297" width="3.19921875" style="2" customWidth="1"/>
    <col min="1298" max="1298" width="6" style="2" customWidth="1"/>
    <col min="1299" max="1299" width="3.19921875" style="2" customWidth="1"/>
    <col min="1300" max="1537" width="11.5" style="2"/>
    <col min="1538" max="1538" width="7" style="2" customWidth="1"/>
    <col min="1539" max="1540" width="50.5" style="2" customWidth="1"/>
    <col min="1541" max="1545" width="3.5" style="2" customWidth="1"/>
    <col min="1546" max="1546" width="2" style="2" customWidth="1"/>
    <col min="1547" max="1548" width="6.5" style="2" customWidth="1"/>
    <col min="1549" max="1549" width="5.5" style="2" customWidth="1"/>
    <col min="1550" max="1550" width="3.19921875" style="2" customWidth="1"/>
    <col min="1551" max="1551" width="7.5" style="2" customWidth="1"/>
    <col min="1552" max="1552" width="9.5" style="2" customWidth="1"/>
    <col min="1553" max="1553" width="3.19921875" style="2" customWidth="1"/>
    <col min="1554" max="1554" width="6" style="2" customWidth="1"/>
    <col min="1555" max="1555" width="3.19921875" style="2" customWidth="1"/>
    <col min="1556" max="1793" width="11.5" style="2"/>
    <col min="1794" max="1794" width="7" style="2" customWidth="1"/>
    <col min="1795" max="1796" width="50.5" style="2" customWidth="1"/>
    <col min="1797" max="1801" width="3.5" style="2" customWidth="1"/>
    <col min="1802" max="1802" width="2" style="2" customWidth="1"/>
    <col min="1803" max="1804" width="6.5" style="2" customWidth="1"/>
    <col min="1805" max="1805" width="5.5" style="2" customWidth="1"/>
    <col min="1806" max="1806" width="3.19921875" style="2" customWidth="1"/>
    <col min="1807" max="1807" width="7.5" style="2" customWidth="1"/>
    <col min="1808" max="1808" width="9.5" style="2" customWidth="1"/>
    <col min="1809" max="1809" width="3.19921875" style="2" customWidth="1"/>
    <col min="1810" max="1810" width="6" style="2" customWidth="1"/>
    <col min="1811" max="1811" width="3.19921875" style="2" customWidth="1"/>
    <col min="1812" max="2049" width="11.5" style="2"/>
    <col min="2050" max="2050" width="7" style="2" customWidth="1"/>
    <col min="2051" max="2052" width="50.5" style="2" customWidth="1"/>
    <col min="2053" max="2057" width="3.5" style="2" customWidth="1"/>
    <col min="2058" max="2058" width="2" style="2" customWidth="1"/>
    <col min="2059" max="2060" width="6.5" style="2" customWidth="1"/>
    <col min="2061" max="2061" width="5.5" style="2" customWidth="1"/>
    <col min="2062" max="2062" width="3.19921875" style="2" customWidth="1"/>
    <col min="2063" max="2063" width="7.5" style="2" customWidth="1"/>
    <col min="2064" max="2064" width="9.5" style="2" customWidth="1"/>
    <col min="2065" max="2065" width="3.19921875" style="2" customWidth="1"/>
    <col min="2066" max="2066" width="6" style="2" customWidth="1"/>
    <col min="2067" max="2067" width="3.19921875" style="2" customWidth="1"/>
    <col min="2068" max="2305" width="11.5" style="2"/>
    <col min="2306" max="2306" width="7" style="2" customWidth="1"/>
    <col min="2307" max="2308" width="50.5" style="2" customWidth="1"/>
    <col min="2309" max="2313" width="3.5" style="2" customWidth="1"/>
    <col min="2314" max="2314" width="2" style="2" customWidth="1"/>
    <col min="2315" max="2316" width="6.5" style="2" customWidth="1"/>
    <col min="2317" max="2317" width="5.5" style="2" customWidth="1"/>
    <col min="2318" max="2318" width="3.19921875" style="2" customWidth="1"/>
    <col min="2319" max="2319" width="7.5" style="2" customWidth="1"/>
    <col min="2320" max="2320" width="9.5" style="2" customWidth="1"/>
    <col min="2321" max="2321" width="3.19921875" style="2" customWidth="1"/>
    <col min="2322" max="2322" width="6" style="2" customWidth="1"/>
    <col min="2323" max="2323" width="3.19921875" style="2" customWidth="1"/>
    <col min="2324" max="2561" width="11.5" style="2"/>
    <col min="2562" max="2562" width="7" style="2" customWidth="1"/>
    <col min="2563" max="2564" width="50.5" style="2" customWidth="1"/>
    <col min="2565" max="2569" width="3.5" style="2" customWidth="1"/>
    <col min="2570" max="2570" width="2" style="2" customWidth="1"/>
    <col min="2571" max="2572" width="6.5" style="2" customWidth="1"/>
    <col min="2573" max="2573" width="5.5" style="2" customWidth="1"/>
    <col min="2574" max="2574" width="3.19921875" style="2" customWidth="1"/>
    <col min="2575" max="2575" width="7.5" style="2" customWidth="1"/>
    <col min="2576" max="2576" width="9.5" style="2" customWidth="1"/>
    <col min="2577" max="2577" width="3.19921875" style="2" customWidth="1"/>
    <col min="2578" max="2578" width="6" style="2" customWidth="1"/>
    <col min="2579" max="2579" width="3.19921875" style="2" customWidth="1"/>
    <col min="2580" max="2817" width="11.5" style="2"/>
    <col min="2818" max="2818" width="7" style="2" customWidth="1"/>
    <col min="2819" max="2820" width="50.5" style="2" customWidth="1"/>
    <col min="2821" max="2825" width="3.5" style="2" customWidth="1"/>
    <col min="2826" max="2826" width="2" style="2" customWidth="1"/>
    <col min="2827" max="2828" width="6.5" style="2" customWidth="1"/>
    <col min="2829" max="2829" width="5.5" style="2" customWidth="1"/>
    <col min="2830" max="2830" width="3.19921875" style="2" customWidth="1"/>
    <col min="2831" max="2831" width="7.5" style="2" customWidth="1"/>
    <col min="2832" max="2832" width="9.5" style="2" customWidth="1"/>
    <col min="2833" max="2833" width="3.19921875" style="2" customWidth="1"/>
    <col min="2834" max="2834" width="6" style="2" customWidth="1"/>
    <col min="2835" max="2835" width="3.19921875" style="2" customWidth="1"/>
    <col min="2836" max="3073" width="11.5" style="2"/>
    <col min="3074" max="3074" width="7" style="2" customWidth="1"/>
    <col min="3075" max="3076" width="50.5" style="2" customWidth="1"/>
    <col min="3077" max="3081" width="3.5" style="2" customWidth="1"/>
    <col min="3082" max="3082" width="2" style="2" customWidth="1"/>
    <col min="3083" max="3084" width="6.5" style="2" customWidth="1"/>
    <col min="3085" max="3085" width="5.5" style="2" customWidth="1"/>
    <col min="3086" max="3086" width="3.19921875" style="2" customWidth="1"/>
    <col min="3087" max="3087" width="7.5" style="2" customWidth="1"/>
    <col min="3088" max="3088" width="9.5" style="2" customWidth="1"/>
    <col min="3089" max="3089" width="3.19921875" style="2" customWidth="1"/>
    <col min="3090" max="3090" width="6" style="2" customWidth="1"/>
    <col min="3091" max="3091" width="3.19921875" style="2" customWidth="1"/>
    <col min="3092" max="3329" width="11.5" style="2"/>
    <col min="3330" max="3330" width="7" style="2" customWidth="1"/>
    <col min="3331" max="3332" width="50.5" style="2" customWidth="1"/>
    <col min="3333" max="3337" width="3.5" style="2" customWidth="1"/>
    <col min="3338" max="3338" width="2" style="2" customWidth="1"/>
    <col min="3339" max="3340" width="6.5" style="2" customWidth="1"/>
    <col min="3341" max="3341" width="5.5" style="2" customWidth="1"/>
    <col min="3342" max="3342" width="3.19921875" style="2" customWidth="1"/>
    <col min="3343" max="3343" width="7.5" style="2" customWidth="1"/>
    <col min="3344" max="3344" width="9.5" style="2" customWidth="1"/>
    <col min="3345" max="3345" width="3.19921875" style="2" customWidth="1"/>
    <col min="3346" max="3346" width="6" style="2" customWidth="1"/>
    <col min="3347" max="3347" width="3.19921875" style="2" customWidth="1"/>
    <col min="3348" max="3585" width="11.5" style="2"/>
    <col min="3586" max="3586" width="7" style="2" customWidth="1"/>
    <col min="3587" max="3588" width="50.5" style="2" customWidth="1"/>
    <col min="3589" max="3593" width="3.5" style="2" customWidth="1"/>
    <col min="3594" max="3594" width="2" style="2" customWidth="1"/>
    <col min="3595" max="3596" width="6.5" style="2" customWidth="1"/>
    <col min="3597" max="3597" width="5.5" style="2" customWidth="1"/>
    <col min="3598" max="3598" width="3.19921875" style="2" customWidth="1"/>
    <col min="3599" max="3599" width="7.5" style="2" customWidth="1"/>
    <col min="3600" max="3600" width="9.5" style="2" customWidth="1"/>
    <col min="3601" max="3601" width="3.19921875" style="2" customWidth="1"/>
    <col min="3602" max="3602" width="6" style="2" customWidth="1"/>
    <col min="3603" max="3603" width="3.19921875" style="2" customWidth="1"/>
    <col min="3604" max="3841" width="11.5" style="2"/>
    <col min="3842" max="3842" width="7" style="2" customWidth="1"/>
    <col min="3843" max="3844" width="50.5" style="2" customWidth="1"/>
    <col min="3845" max="3849" width="3.5" style="2" customWidth="1"/>
    <col min="3850" max="3850" width="2" style="2" customWidth="1"/>
    <col min="3851" max="3852" width="6.5" style="2" customWidth="1"/>
    <col min="3853" max="3853" width="5.5" style="2" customWidth="1"/>
    <col min="3854" max="3854" width="3.19921875" style="2" customWidth="1"/>
    <col min="3855" max="3855" width="7.5" style="2" customWidth="1"/>
    <col min="3856" max="3856" width="9.5" style="2" customWidth="1"/>
    <col min="3857" max="3857" width="3.19921875" style="2" customWidth="1"/>
    <col min="3858" max="3858" width="6" style="2" customWidth="1"/>
    <col min="3859" max="3859" width="3.19921875" style="2" customWidth="1"/>
    <col min="3860" max="4097" width="11.5" style="2"/>
    <col min="4098" max="4098" width="7" style="2" customWidth="1"/>
    <col min="4099" max="4100" width="50.5" style="2" customWidth="1"/>
    <col min="4101" max="4105" width="3.5" style="2" customWidth="1"/>
    <col min="4106" max="4106" width="2" style="2" customWidth="1"/>
    <col min="4107" max="4108" width="6.5" style="2" customWidth="1"/>
    <col min="4109" max="4109" width="5.5" style="2" customWidth="1"/>
    <col min="4110" max="4110" width="3.19921875" style="2" customWidth="1"/>
    <col min="4111" max="4111" width="7.5" style="2" customWidth="1"/>
    <col min="4112" max="4112" width="9.5" style="2" customWidth="1"/>
    <col min="4113" max="4113" width="3.19921875" style="2" customWidth="1"/>
    <col min="4114" max="4114" width="6" style="2" customWidth="1"/>
    <col min="4115" max="4115" width="3.19921875" style="2" customWidth="1"/>
    <col min="4116" max="4353" width="11.5" style="2"/>
    <col min="4354" max="4354" width="7" style="2" customWidth="1"/>
    <col min="4355" max="4356" width="50.5" style="2" customWidth="1"/>
    <col min="4357" max="4361" width="3.5" style="2" customWidth="1"/>
    <col min="4362" max="4362" width="2" style="2" customWidth="1"/>
    <col min="4363" max="4364" width="6.5" style="2" customWidth="1"/>
    <col min="4365" max="4365" width="5.5" style="2" customWidth="1"/>
    <col min="4366" max="4366" width="3.19921875" style="2" customWidth="1"/>
    <col min="4367" max="4367" width="7.5" style="2" customWidth="1"/>
    <col min="4368" max="4368" width="9.5" style="2" customWidth="1"/>
    <col min="4369" max="4369" width="3.19921875" style="2" customWidth="1"/>
    <col min="4370" max="4370" width="6" style="2" customWidth="1"/>
    <col min="4371" max="4371" width="3.19921875" style="2" customWidth="1"/>
    <col min="4372" max="4609" width="11.5" style="2"/>
    <col min="4610" max="4610" width="7" style="2" customWidth="1"/>
    <col min="4611" max="4612" width="50.5" style="2" customWidth="1"/>
    <col min="4613" max="4617" width="3.5" style="2" customWidth="1"/>
    <col min="4618" max="4618" width="2" style="2" customWidth="1"/>
    <col min="4619" max="4620" width="6.5" style="2" customWidth="1"/>
    <col min="4621" max="4621" width="5.5" style="2" customWidth="1"/>
    <col min="4622" max="4622" width="3.19921875" style="2" customWidth="1"/>
    <col min="4623" max="4623" width="7.5" style="2" customWidth="1"/>
    <col min="4624" max="4624" width="9.5" style="2" customWidth="1"/>
    <col min="4625" max="4625" width="3.19921875" style="2" customWidth="1"/>
    <col min="4626" max="4626" width="6" style="2" customWidth="1"/>
    <col min="4627" max="4627" width="3.19921875" style="2" customWidth="1"/>
    <col min="4628" max="4865" width="11.5" style="2"/>
    <col min="4866" max="4866" width="7" style="2" customWidth="1"/>
    <col min="4867" max="4868" width="50.5" style="2" customWidth="1"/>
    <col min="4869" max="4873" width="3.5" style="2" customWidth="1"/>
    <col min="4874" max="4874" width="2" style="2" customWidth="1"/>
    <col min="4875" max="4876" width="6.5" style="2" customWidth="1"/>
    <col min="4877" max="4877" width="5.5" style="2" customWidth="1"/>
    <col min="4878" max="4878" width="3.19921875" style="2" customWidth="1"/>
    <col min="4879" max="4879" width="7.5" style="2" customWidth="1"/>
    <col min="4880" max="4880" width="9.5" style="2" customWidth="1"/>
    <col min="4881" max="4881" width="3.19921875" style="2" customWidth="1"/>
    <col min="4882" max="4882" width="6" style="2" customWidth="1"/>
    <col min="4883" max="4883" width="3.19921875" style="2" customWidth="1"/>
    <col min="4884" max="5121" width="11.5" style="2"/>
    <col min="5122" max="5122" width="7" style="2" customWidth="1"/>
    <col min="5123" max="5124" width="50.5" style="2" customWidth="1"/>
    <col min="5125" max="5129" width="3.5" style="2" customWidth="1"/>
    <col min="5130" max="5130" width="2" style="2" customWidth="1"/>
    <col min="5131" max="5132" width="6.5" style="2" customWidth="1"/>
    <col min="5133" max="5133" width="5.5" style="2" customWidth="1"/>
    <col min="5134" max="5134" width="3.19921875" style="2" customWidth="1"/>
    <col min="5135" max="5135" width="7.5" style="2" customWidth="1"/>
    <col min="5136" max="5136" width="9.5" style="2" customWidth="1"/>
    <col min="5137" max="5137" width="3.19921875" style="2" customWidth="1"/>
    <col min="5138" max="5138" width="6" style="2" customWidth="1"/>
    <col min="5139" max="5139" width="3.19921875" style="2" customWidth="1"/>
    <col min="5140" max="5377" width="11.5" style="2"/>
    <col min="5378" max="5378" width="7" style="2" customWidth="1"/>
    <col min="5379" max="5380" width="50.5" style="2" customWidth="1"/>
    <col min="5381" max="5385" width="3.5" style="2" customWidth="1"/>
    <col min="5386" max="5386" width="2" style="2" customWidth="1"/>
    <col min="5387" max="5388" width="6.5" style="2" customWidth="1"/>
    <col min="5389" max="5389" width="5.5" style="2" customWidth="1"/>
    <col min="5390" max="5390" width="3.19921875" style="2" customWidth="1"/>
    <col min="5391" max="5391" width="7.5" style="2" customWidth="1"/>
    <col min="5392" max="5392" width="9.5" style="2" customWidth="1"/>
    <col min="5393" max="5393" width="3.19921875" style="2" customWidth="1"/>
    <col min="5394" max="5394" width="6" style="2" customWidth="1"/>
    <col min="5395" max="5395" width="3.19921875" style="2" customWidth="1"/>
    <col min="5396" max="5633" width="11.5" style="2"/>
    <col min="5634" max="5634" width="7" style="2" customWidth="1"/>
    <col min="5635" max="5636" width="50.5" style="2" customWidth="1"/>
    <col min="5637" max="5641" width="3.5" style="2" customWidth="1"/>
    <col min="5642" max="5642" width="2" style="2" customWidth="1"/>
    <col min="5643" max="5644" width="6.5" style="2" customWidth="1"/>
    <col min="5645" max="5645" width="5.5" style="2" customWidth="1"/>
    <col min="5646" max="5646" width="3.19921875" style="2" customWidth="1"/>
    <col min="5647" max="5647" width="7.5" style="2" customWidth="1"/>
    <col min="5648" max="5648" width="9.5" style="2" customWidth="1"/>
    <col min="5649" max="5649" width="3.19921875" style="2" customWidth="1"/>
    <col min="5650" max="5650" width="6" style="2" customWidth="1"/>
    <col min="5651" max="5651" width="3.19921875" style="2" customWidth="1"/>
    <col min="5652" max="5889" width="11.5" style="2"/>
    <col min="5890" max="5890" width="7" style="2" customWidth="1"/>
    <col min="5891" max="5892" width="50.5" style="2" customWidth="1"/>
    <col min="5893" max="5897" width="3.5" style="2" customWidth="1"/>
    <col min="5898" max="5898" width="2" style="2" customWidth="1"/>
    <col min="5899" max="5900" width="6.5" style="2" customWidth="1"/>
    <col min="5901" max="5901" width="5.5" style="2" customWidth="1"/>
    <col min="5902" max="5902" width="3.19921875" style="2" customWidth="1"/>
    <col min="5903" max="5903" width="7.5" style="2" customWidth="1"/>
    <col min="5904" max="5904" width="9.5" style="2" customWidth="1"/>
    <col min="5905" max="5905" width="3.19921875" style="2" customWidth="1"/>
    <col min="5906" max="5906" width="6" style="2" customWidth="1"/>
    <col min="5907" max="5907" width="3.19921875" style="2" customWidth="1"/>
    <col min="5908" max="6145" width="11.5" style="2"/>
    <col min="6146" max="6146" width="7" style="2" customWidth="1"/>
    <col min="6147" max="6148" width="50.5" style="2" customWidth="1"/>
    <col min="6149" max="6153" width="3.5" style="2" customWidth="1"/>
    <col min="6154" max="6154" width="2" style="2" customWidth="1"/>
    <col min="6155" max="6156" width="6.5" style="2" customWidth="1"/>
    <col min="6157" max="6157" width="5.5" style="2" customWidth="1"/>
    <col min="6158" max="6158" width="3.19921875" style="2" customWidth="1"/>
    <col min="6159" max="6159" width="7.5" style="2" customWidth="1"/>
    <col min="6160" max="6160" width="9.5" style="2" customWidth="1"/>
    <col min="6161" max="6161" width="3.19921875" style="2" customWidth="1"/>
    <col min="6162" max="6162" width="6" style="2" customWidth="1"/>
    <col min="6163" max="6163" width="3.19921875" style="2" customWidth="1"/>
    <col min="6164" max="6401" width="11.5" style="2"/>
    <col min="6402" max="6402" width="7" style="2" customWidth="1"/>
    <col min="6403" max="6404" width="50.5" style="2" customWidth="1"/>
    <col min="6405" max="6409" width="3.5" style="2" customWidth="1"/>
    <col min="6410" max="6410" width="2" style="2" customWidth="1"/>
    <col min="6411" max="6412" width="6.5" style="2" customWidth="1"/>
    <col min="6413" max="6413" width="5.5" style="2" customWidth="1"/>
    <col min="6414" max="6414" width="3.19921875" style="2" customWidth="1"/>
    <col min="6415" max="6415" width="7.5" style="2" customWidth="1"/>
    <col min="6416" max="6416" width="9.5" style="2" customWidth="1"/>
    <col min="6417" max="6417" width="3.19921875" style="2" customWidth="1"/>
    <col min="6418" max="6418" width="6" style="2" customWidth="1"/>
    <col min="6419" max="6419" width="3.19921875" style="2" customWidth="1"/>
    <col min="6420" max="6657" width="11.5" style="2"/>
    <col min="6658" max="6658" width="7" style="2" customWidth="1"/>
    <col min="6659" max="6660" width="50.5" style="2" customWidth="1"/>
    <col min="6661" max="6665" width="3.5" style="2" customWidth="1"/>
    <col min="6666" max="6666" width="2" style="2" customWidth="1"/>
    <col min="6667" max="6668" width="6.5" style="2" customWidth="1"/>
    <col min="6669" max="6669" width="5.5" style="2" customWidth="1"/>
    <col min="6670" max="6670" width="3.19921875" style="2" customWidth="1"/>
    <col min="6671" max="6671" width="7.5" style="2" customWidth="1"/>
    <col min="6672" max="6672" width="9.5" style="2" customWidth="1"/>
    <col min="6673" max="6673" width="3.19921875" style="2" customWidth="1"/>
    <col min="6674" max="6674" width="6" style="2" customWidth="1"/>
    <col min="6675" max="6675" width="3.19921875" style="2" customWidth="1"/>
    <col min="6676" max="6913" width="11.5" style="2"/>
    <col min="6914" max="6914" width="7" style="2" customWidth="1"/>
    <col min="6915" max="6916" width="50.5" style="2" customWidth="1"/>
    <col min="6917" max="6921" width="3.5" style="2" customWidth="1"/>
    <col min="6922" max="6922" width="2" style="2" customWidth="1"/>
    <col min="6923" max="6924" width="6.5" style="2" customWidth="1"/>
    <col min="6925" max="6925" width="5.5" style="2" customWidth="1"/>
    <col min="6926" max="6926" width="3.19921875" style="2" customWidth="1"/>
    <col min="6927" max="6927" width="7.5" style="2" customWidth="1"/>
    <col min="6928" max="6928" width="9.5" style="2" customWidth="1"/>
    <col min="6929" max="6929" width="3.19921875" style="2" customWidth="1"/>
    <col min="6930" max="6930" width="6" style="2" customWidth="1"/>
    <col min="6931" max="6931" width="3.19921875" style="2" customWidth="1"/>
    <col min="6932" max="7169" width="11.5" style="2"/>
    <col min="7170" max="7170" width="7" style="2" customWidth="1"/>
    <col min="7171" max="7172" width="50.5" style="2" customWidth="1"/>
    <col min="7173" max="7177" width="3.5" style="2" customWidth="1"/>
    <col min="7178" max="7178" width="2" style="2" customWidth="1"/>
    <col min="7179" max="7180" width="6.5" style="2" customWidth="1"/>
    <col min="7181" max="7181" width="5.5" style="2" customWidth="1"/>
    <col min="7182" max="7182" width="3.19921875" style="2" customWidth="1"/>
    <col min="7183" max="7183" width="7.5" style="2" customWidth="1"/>
    <col min="7184" max="7184" width="9.5" style="2" customWidth="1"/>
    <col min="7185" max="7185" width="3.19921875" style="2" customWidth="1"/>
    <col min="7186" max="7186" width="6" style="2" customWidth="1"/>
    <col min="7187" max="7187" width="3.19921875" style="2" customWidth="1"/>
    <col min="7188" max="7425" width="11.5" style="2"/>
    <col min="7426" max="7426" width="7" style="2" customWidth="1"/>
    <col min="7427" max="7428" width="50.5" style="2" customWidth="1"/>
    <col min="7429" max="7433" width="3.5" style="2" customWidth="1"/>
    <col min="7434" max="7434" width="2" style="2" customWidth="1"/>
    <col min="7435" max="7436" width="6.5" style="2" customWidth="1"/>
    <col min="7437" max="7437" width="5.5" style="2" customWidth="1"/>
    <col min="7438" max="7438" width="3.19921875" style="2" customWidth="1"/>
    <col min="7439" max="7439" width="7.5" style="2" customWidth="1"/>
    <col min="7440" max="7440" width="9.5" style="2" customWidth="1"/>
    <col min="7441" max="7441" width="3.19921875" style="2" customWidth="1"/>
    <col min="7442" max="7442" width="6" style="2" customWidth="1"/>
    <col min="7443" max="7443" width="3.19921875" style="2" customWidth="1"/>
    <col min="7444" max="7681" width="11.5" style="2"/>
    <col min="7682" max="7682" width="7" style="2" customWidth="1"/>
    <col min="7683" max="7684" width="50.5" style="2" customWidth="1"/>
    <col min="7685" max="7689" width="3.5" style="2" customWidth="1"/>
    <col min="7690" max="7690" width="2" style="2" customWidth="1"/>
    <col min="7691" max="7692" width="6.5" style="2" customWidth="1"/>
    <col min="7693" max="7693" width="5.5" style="2" customWidth="1"/>
    <col min="7694" max="7694" width="3.19921875" style="2" customWidth="1"/>
    <col min="7695" max="7695" width="7.5" style="2" customWidth="1"/>
    <col min="7696" max="7696" width="9.5" style="2" customWidth="1"/>
    <col min="7697" max="7697" width="3.19921875" style="2" customWidth="1"/>
    <col min="7698" max="7698" width="6" style="2" customWidth="1"/>
    <col min="7699" max="7699" width="3.19921875" style="2" customWidth="1"/>
    <col min="7700" max="7937" width="11.5" style="2"/>
    <col min="7938" max="7938" width="7" style="2" customWidth="1"/>
    <col min="7939" max="7940" width="50.5" style="2" customWidth="1"/>
    <col min="7941" max="7945" width="3.5" style="2" customWidth="1"/>
    <col min="7946" max="7946" width="2" style="2" customWidth="1"/>
    <col min="7947" max="7948" width="6.5" style="2" customWidth="1"/>
    <col min="7949" max="7949" width="5.5" style="2" customWidth="1"/>
    <col min="7950" max="7950" width="3.19921875" style="2" customWidth="1"/>
    <col min="7951" max="7951" width="7.5" style="2" customWidth="1"/>
    <col min="7952" max="7952" width="9.5" style="2" customWidth="1"/>
    <col min="7953" max="7953" width="3.19921875" style="2" customWidth="1"/>
    <col min="7954" max="7954" width="6" style="2" customWidth="1"/>
    <col min="7955" max="7955" width="3.19921875" style="2" customWidth="1"/>
    <col min="7956" max="8193" width="11.5" style="2"/>
    <col min="8194" max="8194" width="7" style="2" customWidth="1"/>
    <col min="8195" max="8196" width="50.5" style="2" customWidth="1"/>
    <col min="8197" max="8201" width="3.5" style="2" customWidth="1"/>
    <col min="8202" max="8202" width="2" style="2" customWidth="1"/>
    <col min="8203" max="8204" width="6.5" style="2" customWidth="1"/>
    <col min="8205" max="8205" width="5.5" style="2" customWidth="1"/>
    <col min="8206" max="8206" width="3.19921875" style="2" customWidth="1"/>
    <col min="8207" max="8207" width="7.5" style="2" customWidth="1"/>
    <col min="8208" max="8208" width="9.5" style="2" customWidth="1"/>
    <col min="8209" max="8209" width="3.19921875" style="2" customWidth="1"/>
    <col min="8210" max="8210" width="6" style="2" customWidth="1"/>
    <col min="8211" max="8211" width="3.19921875" style="2" customWidth="1"/>
    <col min="8212" max="8449" width="11.5" style="2"/>
    <col min="8450" max="8450" width="7" style="2" customWidth="1"/>
    <col min="8451" max="8452" width="50.5" style="2" customWidth="1"/>
    <col min="8453" max="8457" width="3.5" style="2" customWidth="1"/>
    <col min="8458" max="8458" width="2" style="2" customWidth="1"/>
    <col min="8459" max="8460" width="6.5" style="2" customWidth="1"/>
    <col min="8461" max="8461" width="5.5" style="2" customWidth="1"/>
    <col min="8462" max="8462" width="3.19921875" style="2" customWidth="1"/>
    <col min="8463" max="8463" width="7.5" style="2" customWidth="1"/>
    <col min="8464" max="8464" width="9.5" style="2" customWidth="1"/>
    <col min="8465" max="8465" width="3.19921875" style="2" customWidth="1"/>
    <col min="8466" max="8466" width="6" style="2" customWidth="1"/>
    <col min="8467" max="8467" width="3.19921875" style="2" customWidth="1"/>
    <col min="8468" max="8705" width="11.5" style="2"/>
    <col min="8706" max="8706" width="7" style="2" customWidth="1"/>
    <col min="8707" max="8708" width="50.5" style="2" customWidth="1"/>
    <col min="8709" max="8713" width="3.5" style="2" customWidth="1"/>
    <col min="8714" max="8714" width="2" style="2" customWidth="1"/>
    <col min="8715" max="8716" width="6.5" style="2" customWidth="1"/>
    <col min="8717" max="8717" width="5.5" style="2" customWidth="1"/>
    <col min="8718" max="8718" width="3.19921875" style="2" customWidth="1"/>
    <col min="8719" max="8719" width="7.5" style="2" customWidth="1"/>
    <col min="8720" max="8720" width="9.5" style="2" customWidth="1"/>
    <col min="8721" max="8721" width="3.19921875" style="2" customWidth="1"/>
    <col min="8722" max="8722" width="6" style="2" customWidth="1"/>
    <col min="8723" max="8723" width="3.19921875" style="2" customWidth="1"/>
    <col min="8724" max="8961" width="11.5" style="2"/>
    <col min="8962" max="8962" width="7" style="2" customWidth="1"/>
    <col min="8963" max="8964" width="50.5" style="2" customWidth="1"/>
    <col min="8965" max="8969" width="3.5" style="2" customWidth="1"/>
    <col min="8970" max="8970" width="2" style="2" customWidth="1"/>
    <col min="8971" max="8972" width="6.5" style="2" customWidth="1"/>
    <col min="8973" max="8973" width="5.5" style="2" customWidth="1"/>
    <col min="8974" max="8974" width="3.19921875" style="2" customWidth="1"/>
    <col min="8975" max="8975" width="7.5" style="2" customWidth="1"/>
    <col min="8976" max="8976" width="9.5" style="2" customWidth="1"/>
    <col min="8977" max="8977" width="3.19921875" style="2" customWidth="1"/>
    <col min="8978" max="8978" width="6" style="2" customWidth="1"/>
    <col min="8979" max="8979" width="3.19921875" style="2" customWidth="1"/>
    <col min="8980" max="9217" width="11.5" style="2"/>
    <col min="9218" max="9218" width="7" style="2" customWidth="1"/>
    <col min="9219" max="9220" width="50.5" style="2" customWidth="1"/>
    <col min="9221" max="9225" width="3.5" style="2" customWidth="1"/>
    <col min="9226" max="9226" width="2" style="2" customWidth="1"/>
    <col min="9227" max="9228" width="6.5" style="2" customWidth="1"/>
    <col min="9229" max="9229" width="5.5" style="2" customWidth="1"/>
    <col min="9230" max="9230" width="3.19921875" style="2" customWidth="1"/>
    <col min="9231" max="9231" width="7.5" style="2" customWidth="1"/>
    <col min="9232" max="9232" width="9.5" style="2" customWidth="1"/>
    <col min="9233" max="9233" width="3.19921875" style="2" customWidth="1"/>
    <col min="9234" max="9234" width="6" style="2" customWidth="1"/>
    <col min="9235" max="9235" width="3.19921875" style="2" customWidth="1"/>
    <col min="9236" max="9473" width="11.5" style="2"/>
    <col min="9474" max="9474" width="7" style="2" customWidth="1"/>
    <col min="9475" max="9476" width="50.5" style="2" customWidth="1"/>
    <col min="9477" max="9481" width="3.5" style="2" customWidth="1"/>
    <col min="9482" max="9482" width="2" style="2" customWidth="1"/>
    <col min="9483" max="9484" width="6.5" style="2" customWidth="1"/>
    <col min="9485" max="9485" width="5.5" style="2" customWidth="1"/>
    <col min="9486" max="9486" width="3.19921875" style="2" customWidth="1"/>
    <col min="9487" max="9487" width="7.5" style="2" customWidth="1"/>
    <col min="9488" max="9488" width="9.5" style="2" customWidth="1"/>
    <col min="9489" max="9489" width="3.19921875" style="2" customWidth="1"/>
    <col min="9490" max="9490" width="6" style="2" customWidth="1"/>
    <col min="9491" max="9491" width="3.19921875" style="2" customWidth="1"/>
    <col min="9492" max="9729" width="11.5" style="2"/>
    <col min="9730" max="9730" width="7" style="2" customWidth="1"/>
    <col min="9731" max="9732" width="50.5" style="2" customWidth="1"/>
    <col min="9733" max="9737" width="3.5" style="2" customWidth="1"/>
    <col min="9738" max="9738" width="2" style="2" customWidth="1"/>
    <col min="9739" max="9740" width="6.5" style="2" customWidth="1"/>
    <col min="9741" max="9741" width="5.5" style="2" customWidth="1"/>
    <col min="9742" max="9742" width="3.19921875" style="2" customWidth="1"/>
    <col min="9743" max="9743" width="7.5" style="2" customWidth="1"/>
    <col min="9744" max="9744" width="9.5" style="2" customWidth="1"/>
    <col min="9745" max="9745" width="3.19921875" style="2" customWidth="1"/>
    <col min="9746" max="9746" width="6" style="2" customWidth="1"/>
    <col min="9747" max="9747" width="3.19921875" style="2" customWidth="1"/>
    <col min="9748" max="9985" width="11.5" style="2"/>
    <col min="9986" max="9986" width="7" style="2" customWidth="1"/>
    <col min="9987" max="9988" width="50.5" style="2" customWidth="1"/>
    <col min="9989" max="9993" width="3.5" style="2" customWidth="1"/>
    <col min="9994" max="9994" width="2" style="2" customWidth="1"/>
    <col min="9995" max="9996" width="6.5" style="2" customWidth="1"/>
    <col min="9997" max="9997" width="5.5" style="2" customWidth="1"/>
    <col min="9998" max="9998" width="3.19921875" style="2" customWidth="1"/>
    <col min="9999" max="9999" width="7.5" style="2" customWidth="1"/>
    <col min="10000" max="10000" width="9.5" style="2" customWidth="1"/>
    <col min="10001" max="10001" width="3.19921875" style="2" customWidth="1"/>
    <col min="10002" max="10002" width="6" style="2" customWidth="1"/>
    <col min="10003" max="10003" width="3.19921875" style="2" customWidth="1"/>
    <col min="10004" max="10241" width="11.5" style="2"/>
    <col min="10242" max="10242" width="7" style="2" customWidth="1"/>
    <col min="10243" max="10244" width="50.5" style="2" customWidth="1"/>
    <col min="10245" max="10249" width="3.5" style="2" customWidth="1"/>
    <col min="10250" max="10250" width="2" style="2" customWidth="1"/>
    <col min="10251" max="10252" width="6.5" style="2" customWidth="1"/>
    <col min="10253" max="10253" width="5.5" style="2" customWidth="1"/>
    <col min="10254" max="10254" width="3.19921875" style="2" customWidth="1"/>
    <col min="10255" max="10255" width="7.5" style="2" customWidth="1"/>
    <col min="10256" max="10256" width="9.5" style="2" customWidth="1"/>
    <col min="10257" max="10257" width="3.19921875" style="2" customWidth="1"/>
    <col min="10258" max="10258" width="6" style="2" customWidth="1"/>
    <col min="10259" max="10259" width="3.19921875" style="2" customWidth="1"/>
    <col min="10260" max="10497" width="11.5" style="2"/>
    <col min="10498" max="10498" width="7" style="2" customWidth="1"/>
    <col min="10499" max="10500" width="50.5" style="2" customWidth="1"/>
    <col min="10501" max="10505" width="3.5" style="2" customWidth="1"/>
    <col min="10506" max="10506" width="2" style="2" customWidth="1"/>
    <col min="10507" max="10508" width="6.5" style="2" customWidth="1"/>
    <col min="10509" max="10509" width="5.5" style="2" customWidth="1"/>
    <col min="10510" max="10510" width="3.19921875" style="2" customWidth="1"/>
    <col min="10511" max="10511" width="7.5" style="2" customWidth="1"/>
    <col min="10512" max="10512" width="9.5" style="2" customWidth="1"/>
    <col min="10513" max="10513" width="3.19921875" style="2" customWidth="1"/>
    <col min="10514" max="10514" width="6" style="2" customWidth="1"/>
    <col min="10515" max="10515" width="3.19921875" style="2" customWidth="1"/>
    <col min="10516" max="10753" width="11.5" style="2"/>
    <col min="10754" max="10754" width="7" style="2" customWidth="1"/>
    <col min="10755" max="10756" width="50.5" style="2" customWidth="1"/>
    <col min="10757" max="10761" width="3.5" style="2" customWidth="1"/>
    <col min="10762" max="10762" width="2" style="2" customWidth="1"/>
    <col min="10763" max="10764" width="6.5" style="2" customWidth="1"/>
    <col min="10765" max="10765" width="5.5" style="2" customWidth="1"/>
    <col min="10766" max="10766" width="3.19921875" style="2" customWidth="1"/>
    <col min="10767" max="10767" width="7.5" style="2" customWidth="1"/>
    <col min="10768" max="10768" width="9.5" style="2" customWidth="1"/>
    <col min="10769" max="10769" width="3.19921875" style="2" customWidth="1"/>
    <col min="10770" max="10770" width="6" style="2" customWidth="1"/>
    <col min="10771" max="10771" width="3.19921875" style="2" customWidth="1"/>
    <col min="10772" max="11009" width="11.5" style="2"/>
    <col min="11010" max="11010" width="7" style="2" customWidth="1"/>
    <col min="11011" max="11012" width="50.5" style="2" customWidth="1"/>
    <col min="11013" max="11017" width="3.5" style="2" customWidth="1"/>
    <col min="11018" max="11018" width="2" style="2" customWidth="1"/>
    <col min="11019" max="11020" width="6.5" style="2" customWidth="1"/>
    <col min="11021" max="11021" width="5.5" style="2" customWidth="1"/>
    <col min="11022" max="11022" width="3.19921875" style="2" customWidth="1"/>
    <col min="11023" max="11023" width="7.5" style="2" customWidth="1"/>
    <col min="11024" max="11024" width="9.5" style="2" customWidth="1"/>
    <col min="11025" max="11025" width="3.19921875" style="2" customWidth="1"/>
    <col min="11026" max="11026" width="6" style="2" customWidth="1"/>
    <col min="11027" max="11027" width="3.19921875" style="2" customWidth="1"/>
    <col min="11028" max="11265" width="11.5" style="2"/>
    <col min="11266" max="11266" width="7" style="2" customWidth="1"/>
    <col min="11267" max="11268" width="50.5" style="2" customWidth="1"/>
    <col min="11269" max="11273" width="3.5" style="2" customWidth="1"/>
    <col min="11274" max="11274" width="2" style="2" customWidth="1"/>
    <col min="11275" max="11276" width="6.5" style="2" customWidth="1"/>
    <col min="11277" max="11277" width="5.5" style="2" customWidth="1"/>
    <col min="11278" max="11278" width="3.19921875" style="2" customWidth="1"/>
    <col min="11279" max="11279" width="7.5" style="2" customWidth="1"/>
    <col min="11280" max="11280" width="9.5" style="2" customWidth="1"/>
    <col min="11281" max="11281" width="3.19921875" style="2" customWidth="1"/>
    <col min="11282" max="11282" width="6" style="2" customWidth="1"/>
    <col min="11283" max="11283" width="3.19921875" style="2" customWidth="1"/>
    <col min="11284" max="11521" width="11.5" style="2"/>
    <col min="11522" max="11522" width="7" style="2" customWidth="1"/>
    <col min="11523" max="11524" width="50.5" style="2" customWidth="1"/>
    <col min="11525" max="11529" width="3.5" style="2" customWidth="1"/>
    <col min="11530" max="11530" width="2" style="2" customWidth="1"/>
    <col min="11531" max="11532" width="6.5" style="2" customWidth="1"/>
    <col min="11533" max="11533" width="5.5" style="2" customWidth="1"/>
    <col min="11534" max="11534" width="3.19921875" style="2" customWidth="1"/>
    <col min="11535" max="11535" width="7.5" style="2" customWidth="1"/>
    <col min="11536" max="11536" width="9.5" style="2" customWidth="1"/>
    <col min="11537" max="11537" width="3.19921875" style="2" customWidth="1"/>
    <col min="11538" max="11538" width="6" style="2" customWidth="1"/>
    <col min="11539" max="11539" width="3.19921875" style="2" customWidth="1"/>
    <col min="11540" max="11777" width="11.5" style="2"/>
    <col min="11778" max="11778" width="7" style="2" customWidth="1"/>
    <col min="11779" max="11780" width="50.5" style="2" customWidth="1"/>
    <col min="11781" max="11785" width="3.5" style="2" customWidth="1"/>
    <col min="11786" max="11786" width="2" style="2" customWidth="1"/>
    <col min="11787" max="11788" width="6.5" style="2" customWidth="1"/>
    <col min="11789" max="11789" width="5.5" style="2" customWidth="1"/>
    <col min="11790" max="11790" width="3.19921875" style="2" customWidth="1"/>
    <col min="11791" max="11791" width="7.5" style="2" customWidth="1"/>
    <col min="11792" max="11792" width="9.5" style="2" customWidth="1"/>
    <col min="11793" max="11793" width="3.19921875" style="2" customWidth="1"/>
    <col min="11794" max="11794" width="6" style="2" customWidth="1"/>
    <col min="11795" max="11795" width="3.19921875" style="2" customWidth="1"/>
    <col min="11796" max="12033" width="11.5" style="2"/>
    <col min="12034" max="12034" width="7" style="2" customWidth="1"/>
    <col min="12035" max="12036" width="50.5" style="2" customWidth="1"/>
    <col min="12037" max="12041" width="3.5" style="2" customWidth="1"/>
    <col min="12042" max="12042" width="2" style="2" customWidth="1"/>
    <col min="12043" max="12044" width="6.5" style="2" customWidth="1"/>
    <col min="12045" max="12045" width="5.5" style="2" customWidth="1"/>
    <col min="12046" max="12046" width="3.19921875" style="2" customWidth="1"/>
    <col min="12047" max="12047" width="7.5" style="2" customWidth="1"/>
    <col min="12048" max="12048" width="9.5" style="2" customWidth="1"/>
    <col min="12049" max="12049" width="3.19921875" style="2" customWidth="1"/>
    <col min="12050" max="12050" width="6" style="2" customWidth="1"/>
    <col min="12051" max="12051" width="3.19921875" style="2" customWidth="1"/>
    <col min="12052" max="12289" width="11.5" style="2"/>
    <col min="12290" max="12290" width="7" style="2" customWidth="1"/>
    <col min="12291" max="12292" width="50.5" style="2" customWidth="1"/>
    <col min="12293" max="12297" width="3.5" style="2" customWidth="1"/>
    <col min="12298" max="12298" width="2" style="2" customWidth="1"/>
    <col min="12299" max="12300" width="6.5" style="2" customWidth="1"/>
    <col min="12301" max="12301" width="5.5" style="2" customWidth="1"/>
    <col min="12302" max="12302" width="3.19921875" style="2" customWidth="1"/>
    <col min="12303" max="12303" width="7.5" style="2" customWidth="1"/>
    <col min="12304" max="12304" width="9.5" style="2" customWidth="1"/>
    <col min="12305" max="12305" width="3.19921875" style="2" customWidth="1"/>
    <col min="12306" max="12306" width="6" style="2" customWidth="1"/>
    <col min="12307" max="12307" width="3.19921875" style="2" customWidth="1"/>
    <col min="12308" max="12545" width="11.5" style="2"/>
    <col min="12546" max="12546" width="7" style="2" customWidth="1"/>
    <col min="12547" max="12548" width="50.5" style="2" customWidth="1"/>
    <col min="12549" max="12553" width="3.5" style="2" customWidth="1"/>
    <col min="12554" max="12554" width="2" style="2" customWidth="1"/>
    <col min="12555" max="12556" width="6.5" style="2" customWidth="1"/>
    <col min="12557" max="12557" width="5.5" style="2" customWidth="1"/>
    <col min="12558" max="12558" width="3.19921875" style="2" customWidth="1"/>
    <col min="12559" max="12559" width="7.5" style="2" customWidth="1"/>
    <col min="12560" max="12560" width="9.5" style="2" customWidth="1"/>
    <col min="12561" max="12561" width="3.19921875" style="2" customWidth="1"/>
    <col min="12562" max="12562" width="6" style="2" customWidth="1"/>
    <col min="12563" max="12563" width="3.19921875" style="2" customWidth="1"/>
    <col min="12564" max="12801" width="11.5" style="2"/>
    <col min="12802" max="12802" width="7" style="2" customWidth="1"/>
    <col min="12803" max="12804" width="50.5" style="2" customWidth="1"/>
    <col min="12805" max="12809" width="3.5" style="2" customWidth="1"/>
    <col min="12810" max="12810" width="2" style="2" customWidth="1"/>
    <col min="12811" max="12812" width="6.5" style="2" customWidth="1"/>
    <col min="12813" max="12813" width="5.5" style="2" customWidth="1"/>
    <col min="12814" max="12814" width="3.19921875" style="2" customWidth="1"/>
    <col min="12815" max="12815" width="7.5" style="2" customWidth="1"/>
    <col min="12816" max="12816" width="9.5" style="2" customWidth="1"/>
    <col min="12817" max="12817" width="3.19921875" style="2" customWidth="1"/>
    <col min="12818" max="12818" width="6" style="2" customWidth="1"/>
    <col min="12819" max="12819" width="3.19921875" style="2" customWidth="1"/>
    <col min="12820" max="13057" width="11.5" style="2"/>
    <col min="13058" max="13058" width="7" style="2" customWidth="1"/>
    <col min="13059" max="13060" width="50.5" style="2" customWidth="1"/>
    <col min="13061" max="13065" width="3.5" style="2" customWidth="1"/>
    <col min="13066" max="13066" width="2" style="2" customWidth="1"/>
    <col min="13067" max="13068" width="6.5" style="2" customWidth="1"/>
    <col min="13069" max="13069" width="5.5" style="2" customWidth="1"/>
    <col min="13070" max="13070" width="3.19921875" style="2" customWidth="1"/>
    <col min="13071" max="13071" width="7.5" style="2" customWidth="1"/>
    <col min="13072" max="13072" width="9.5" style="2" customWidth="1"/>
    <col min="13073" max="13073" width="3.19921875" style="2" customWidth="1"/>
    <col min="13074" max="13074" width="6" style="2" customWidth="1"/>
    <col min="13075" max="13075" width="3.19921875" style="2" customWidth="1"/>
    <col min="13076" max="13313" width="11.5" style="2"/>
    <col min="13314" max="13314" width="7" style="2" customWidth="1"/>
    <col min="13315" max="13316" width="50.5" style="2" customWidth="1"/>
    <col min="13317" max="13321" width="3.5" style="2" customWidth="1"/>
    <col min="13322" max="13322" width="2" style="2" customWidth="1"/>
    <col min="13323" max="13324" width="6.5" style="2" customWidth="1"/>
    <col min="13325" max="13325" width="5.5" style="2" customWidth="1"/>
    <col min="13326" max="13326" width="3.19921875" style="2" customWidth="1"/>
    <col min="13327" max="13327" width="7.5" style="2" customWidth="1"/>
    <col min="13328" max="13328" width="9.5" style="2" customWidth="1"/>
    <col min="13329" max="13329" width="3.19921875" style="2" customWidth="1"/>
    <col min="13330" max="13330" width="6" style="2" customWidth="1"/>
    <col min="13331" max="13331" width="3.19921875" style="2" customWidth="1"/>
    <col min="13332" max="13569" width="11.5" style="2"/>
    <col min="13570" max="13570" width="7" style="2" customWidth="1"/>
    <col min="13571" max="13572" width="50.5" style="2" customWidth="1"/>
    <col min="13573" max="13577" width="3.5" style="2" customWidth="1"/>
    <col min="13578" max="13578" width="2" style="2" customWidth="1"/>
    <col min="13579" max="13580" width="6.5" style="2" customWidth="1"/>
    <col min="13581" max="13581" width="5.5" style="2" customWidth="1"/>
    <col min="13582" max="13582" width="3.19921875" style="2" customWidth="1"/>
    <col min="13583" max="13583" width="7.5" style="2" customWidth="1"/>
    <col min="13584" max="13584" width="9.5" style="2" customWidth="1"/>
    <col min="13585" max="13585" width="3.19921875" style="2" customWidth="1"/>
    <col min="13586" max="13586" width="6" style="2" customWidth="1"/>
    <col min="13587" max="13587" width="3.19921875" style="2" customWidth="1"/>
    <col min="13588" max="13825" width="11.5" style="2"/>
    <col min="13826" max="13826" width="7" style="2" customWidth="1"/>
    <col min="13827" max="13828" width="50.5" style="2" customWidth="1"/>
    <col min="13829" max="13833" width="3.5" style="2" customWidth="1"/>
    <col min="13834" max="13834" width="2" style="2" customWidth="1"/>
    <col min="13835" max="13836" width="6.5" style="2" customWidth="1"/>
    <col min="13837" max="13837" width="5.5" style="2" customWidth="1"/>
    <col min="13838" max="13838" width="3.19921875" style="2" customWidth="1"/>
    <col min="13839" max="13839" width="7.5" style="2" customWidth="1"/>
    <col min="13840" max="13840" width="9.5" style="2" customWidth="1"/>
    <col min="13841" max="13841" width="3.19921875" style="2" customWidth="1"/>
    <col min="13842" max="13842" width="6" style="2" customWidth="1"/>
    <col min="13843" max="13843" width="3.19921875" style="2" customWidth="1"/>
    <col min="13844" max="14081" width="11.5" style="2"/>
    <col min="14082" max="14082" width="7" style="2" customWidth="1"/>
    <col min="14083" max="14084" width="50.5" style="2" customWidth="1"/>
    <col min="14085" max="14089" width="3.5" style="2" customWidth="1"/>
    <col min="14090" max="14090" width="2" style="2" customWidth="1"/>
    <col min="14091" max="14092" width="6.5" style="2" customWidth="1"/>
    <col min="14093" max="14093" width="5.5" style="2" customWidth="1"/>
    <col min="14094" max="14094" width="3.19921875" style="2" customWidth="1"/>
    <col min="14095" max="14095" width="7.5" style="2" customWidth="1"/>
    <col min="14096" max="14096" width="9.5" style="2" customWidth="1"/>
    <col min="14097" max="14097" width="3.19921875" style="2" customWidth="1"/>
    <col min="14098" max="14098" width="6" style="2" customWidth="1"/>
    <col min="14099" max="14099" width="3.19921875" style="2" customWidth="1"/>
    <col min="14100" max="14337" width="11.5" style="2"/>
    <col min="14338" max="14338" width="7" style="2" customWidth="1"/>
    <col min="14339" max="14340" width="50.5" style="2" customWidth="1"/>
    <col min="14341" max="14345" width="3.5" style="2" customWidth="1"/>
    <col min="14346" max="14346" width="2" style="2" customWidth="1"/>
    <col min="14347" max="14348" width="6.5" style="2" customWidth="1"/>
    <col min="14349" max="14349" width="5.5" style="2" customWidth="1"/>
    <col min="14350" max="14350" width="3.19921875" style="2" customWidth="1"/>
    <col min="14351" max="14351" width="7.5" style="2" customWidth="1"/>
    <col min="14352" max="14352" width="9.5" style="2" customWidth="1"/>
    <col min="14353" max="14353" width="3.19921875" style="2" customWidth="1"/>
    <col min="14354" max="14354" width="6" style="2" customWidth="1"/>
    <col min="14355" max="14355" width="3.19921875" style="2" customWidth="1"/>
    <col min="14356" max="14593" width="11.5" style="2"/>
    <col min="14594" max="14594" width="7" style="2" customWidth="1"/>
    <col min="14595" max="14596" width="50.5" style="2" customWidth="1"/>
    <col min="14597" max="14601" width="3.5" style="2" customWidth="1"/>
    <col min="14602" max="14602" width="2" style="2" customWidth="1"/>
    <col min="14603" max="14604" width="6.5" style="2" customWidth="1"/>
    <col min="14605" max="14605" width="5.5" style="2" customWidth="1"/>
    <col min="14606" max="14606" width="3.19921875" style="2" customWidth="1"/>
    <col min="14607" max="14607" width="7.5" style="2" customWidth="1"/>
    <col min="14608" max="14608" width="9.5" style="2" customWidth="1"/>
    <col min="14609" max="14609" width="3.19921875" style="2" customWidth="1"/>
    <col min="14610" max="14610" width="6" style="2" customWidth="1"/>
    <col min="14611" max="14611" width="3.19921875" style="2" customWidth="1"/>
    <col min="14612" max="14849" width="11.5" style="2"/>
    <col min="14850" max="14850" width="7" style="2" customWidth="1"/>
    <col min="14851" max="14852" width="50.5" style="2" customWidth="1"/>
    <col min="14853" max="14857" width="3.5" style="2" customWidth="1"/>
    <col min="14858" max="14858" width="2" style="2" customWidth="1"/>
    <col min="14859" max="14860" width="6.5" style="2" customWidth="1"/>
    <col min="14861" max="14861" width="5.5" style="2" customWidth="1"/>
    <col min="14862" max="14862" width="3.19921875" style="2" customWidth="1"/>
    <col min="14863" max="14863" width="7.5" style="2" customWidth="1"/>
    <col min="14864" max="14864" width="9.5" style="2" customWidth="1"/>
    <col min="14865" max="14865" width="3.19921875" style="2" customWidth="1"/>
    <col min="14866" max="14866" width="6" style="2" customWidth="1"/>
    <col min="14867" max="14867" width="3.19921875" style="2" customWidth="1"/>
    <col min="14868" max="15105" width="11.5" style="2"/>
    <col min="15106" max="15106" width="7" style="2" customWidth="1"/>
    <col min="15107" max="15108" width="50.5" style="2" customWidth="1"/>
    <col min="15109" max="15113" width="3.5" style="2" customWidth="1"/>
    <col min="15114" max="15114" width="2" style="2" customWidth="1"/>
    <col min="15115" max="15116" width="6.5" style="2" customWidth="1"/>
    <col min="15117" max="15117" width="5.5" style="2" customWidth="1"/>
    <col min="15118" max="15118" width="3.19921875" style="2" customWidth="1"/>
    <col min="15119" max="15119" width="7.5" style="2" customWidth="1"/>
    <col min="15120" max="15120" width="9.5" style="2" customWidth="1"/>
    <col min="15121" max="15121" width="3.19921875" style="2" customWidth="1"/>
    <col min="15122" max="15122" width="6" style="2" customWidth="1"/>
    <col min="15123" max="15123" width="3.19921875" style="2" customWidth="1"/>
    <col min="15124" max="15361" width="11.5" style="2"/>
    <col min="15362" max="15362" width="7" style="2" customWidth="1"/>
    <col min="15363" max="15364" width="50.5" style="2" customWidth="1"/>
    <col min="15365" max="15369" width="3.5" style="2" customWidth="1"/>
    <col min="15370" max="15370" width="2" style="2" customWidth="1"/>
    <col min="15371" max="15372" width="6.5" style="2" customWidth="1"/>
    <col min="15373" max="15373" width="5.5" style="2" customWidth="1"/>
    <col min="15374" max="15374" width="3.19921875" style="2" customWidth="1"/>
    <col min="15375" max="15375" width="7.5" style="2" customWidth="1"/>
    <col min="15376" max="15376" width="9.5" style="2" customWidth="1"/>
    <col min="15377" max="15377" width="3.19921875" style="2" customWidth="1"/>
    <col min="15378" max="15378" width="6" style="2" customWidth="1"/>
    <col min="15379" max="15379" width="3.19921875" style="2" customWidth="1"/>
    <col min="15380" max="15617" width="11.5" style="2"/>
    <col min="15618" max="15618" width="7" style="2" customWidth="1"/>
    <col min="15619" max="15620" width="50.5" style="2" customWidth="1"/>
    <col min="15621" max="15625" width="3.5" style="2" customWidth="1"/>
    <col min="15626" max="15626" width="2" style="2" customWidth="1"/>
    <col min="15627" max="15628" width="6.5" style="2" customWidth="1"/>
    <col min="15629" max="15629" width="5.5" style="2" customWidth="1"/>
    <col min="15630" max="15630" width="3.19921875" style="2" customWidth="1"/>
    <col min="15631" max="15631" width="7.5" style="2" customWidth="1"/>
    <col min="15632" max="15632" width="9.5" style="2" customWidth="1"/>
    <col min="15633" max="15633" width="3.19921875" style="2" customWidth="1"/>
    <col min="15634" max="15634" width="6" style="2" customWidth="1"/>
    <col min="15635" max="15635" width="3.19921875" style="2" customWidth="1"/>
    <col min="15636" max="15873" width="11.5" style="2"/>
    <col min="15874" max="15874" width="7" style="2" customWidth="1"/>
    <col min="15875" max="15876" width="50.5" style="2" customWidth="1"/>
    <col min="15877" max="15881" width="3.5" style="2" customWidth="1"/>
    <col min="15882" max="15882" width="2" style="2" customWidth="1"/>
    <col min="15883" max="15884" width="6.5" style="2" customWidth="1"/>
    <col min="15885" max="15885" width="5.5" style="2" customWidth="1"/>
    <col min="15886" max="15886" width="3.19921875" style="2" customWidth="1"/>
    <col min="15887" max="15887" width="7.5" style="2" customWidth="1"/>
    <col min="15888" max="15888" width="9.5" style="2" customWidth="1"/>
    <col min="15889" max="15889" width="3.19921875" style="2" customWidth="1"/>
    <col min="15890" max="15890" width="6" style="2" customWidth="1"/>
    <col min="15891" max="15891" width="3.19921875" style="2" customWidth="1"/>
    <col min="15892" max="16129" width="11.5" style="2"/>
    <col min="16130" max="16130" width="7" style="2" customWidth="1"/>
    <col min="16131" max="16132" width="50.5" style="2" customWidth="1"/>
    <col min="16133" max="16137" width="3.5" style="2" customWidth="1"/>
    <col min="16138" max="16138" width="2" style="2" customWidth="1"/>
    <col min="16139" max="16140" width="6.5" style="2" customWidth="1"/>
    <col min="16141" max="16141" width="5.5" style="2" customWidth="1"/>
    <col min="16142" max="16142" width="3.19921875" style="2" customWidth="1"/>
    <col min="16143" max="16143" width="7.5" style="2" customWidth="1"/>
    <col min="16144" max="16144" width="9.5" style="2" customWidth="1"/>
    <col min="16145" max="16145" width="3.19921875" style="2" customWidth="1"/>
    <col min="16146" max="16146" width="6" style="2" customWidth="1"/>
    <col min="16147" max="16147" width="3.19921875" style="2" customWidth="1"/>
    <col min="16148" max="16384" width="11.5" style="2"/>
  </cols>
  <sheetData>
    <row r="1" spans="2:24" ht="14.4" thickBot="1" x14ac:dyDescent="0.35"/>
    <row r="2" spans="2:24" ht="25.05" customHeight="1" thickBot="1" x14ac:dyDescent="0.35">
      <c r="B2" s="151" t="s">
        <v>58</v>
      </c>
      <c r="C2" s="136" t="s">
        <v>59</v>
      </c>
      <c r="D2" s="137" t="s">
        <v>81</v>
      </c>
      <c r="E2" s="154" t="s">
        <v>38</v>
      </c>
      <c r="F2" s="155"/>
      <c r="G2" s="155"/>
      <c r="H2" s="155"/>
      <c r="I2" s="156"/>
    </row>
    <row r="3" spans="2:24" ht="25.05" customHeight="1" x14ac:dyDescent="0.3">
      <c r="B3" s="152"/>
      <c r="C3" s="135" t="s">
        <v>82</v>
      </c>
      <c r="D3" s="167" t="s">
        <v>84</v>
      </c>
      <c r="E3" s="157"/>
      <c r="F3" s="158"/>
      <c r="G3" s="158"/>
      <c r="H3" s="158"/>
      <c r="I3" s="159"/>
    </row>
    <row r="4" spans="2:24" ht="25.05" customHeight="1" x14ac:dyDescent="0.3">
      <c r="B4" s="152"/>
      <c r="C4" s="6" t="s">
        <v>83</v>
      </c>
      <c r="D4" s="168"/>
      <c r="E4" s="157"/>
      <c r="F4" s="158"/>
      <c r="G4" s="158"/>
      <c r="H4" s="158"/>
      <c r="I4" s="159"/>
    </row>
    <row r="5" spans="2:24" ht="19.5" customHeight="1" x14ac:dyDescent="0.3">
      <c r="B5" s="152"/>
      <c r="C5" s="163" t="s">
        <v>80</v>
      </c>
      <c r="D5" s="165" t="s">
        <v>85</v>
      </c>
      <c r="E5" s="157"/>
      <c r="F5" s="158"/>
      <c r="G5" s="158"/>
      <c r="H5" s="158"/>
      <c r="I5" s="159"/>
    </row>
    <row r="6" spans="2:24" ht="19.5" customHeight="1" thickBot="1" x14ac:dyDescent="0.35">
      <c r="B6" s="153"/>
      <c r="C6" s="164"/>
      <c r="D6" s="166"/>
      <c r="E6" s="160"/>
      <c r="F6" s="161"/>
      <c r="G6" s="161"/>
      <c r="H6" s="161"/>
      <c r="I6" s="162"/>
    </row>
    <row r="7" spans="2:24" ht="19.5" customHeight="1" thickBot="1" x14ac:dyDescent="0.35">
      <c r="B7" s="7"/>
      <c r="C7" s="8"/>
      <c r="D7" s="9"/>
      <c r="E7" s="10"/>
      <c r="F7" s="10"/>
      <c r="G7" s="10"/>
      <c r="H7" s="10"/>
      <c r="I7" s="10"/>
    </row>
    <row r="8" spans="2:24" s="1" customFormat="1" ht="43.05" customHeight="1" thickBot="1" x14ac:dyDescent="0.35">
      <c r="B8" s="139" t="s">
        <v>122</v>
      </c>
      <c r="C8" s="141" t="s">
        <v>119</v>
      </c>
      <c r="D8" s="138" t="s">
        <v>103</v>
      </c>
      <c r="E8" s="11" t="s">
        <v>39</v>
      </c>
      <c r="F8" s="12">
        <v>8</v>
      </c>
      <c r="G8" s="13"/>
      <c r="H8" s="14" t="s">
        <v>40</v>
      </c>
      <c r="I8" s="15" t="s">
        <v>123</v>
      </c>
      <c r="K8" s="145" t="s">
        <v>41</v>
      </c>
      <c r="L8" s="145"/>
      <c r="M8" s="16"/>
      <c r="N8" s="16"/>
      <c r="O8" s="16"/>
      <c r="P8" s="16"/>
      <c r="Q8" s="16"/>
      <c r="R8" s="16"/>
      <c r="S8" s="16"/>
      <c r="T8" s="16"/>
      <c r="U8" s="16"/>
      <c r="V8" s="16"/>
      <c r="W8" s="124"/>
      <c r="X8" s="124"/>
    </row>
    <row r="9" spans="2:24" ht="22.05" customHeight="1" thickBot="1" x14ac:dyDescent="0.35">
      <c r="B9" s="146" t="s">
        <v>42</v>
      </c>
      <c r="C9" s="147"/>
      <c r="D9" s="17" t="s">
        <v>43</v>
      </c>
      <c r="E9" s="18" t="s">
        <v>44</v>
      </c>
      <c r="F9" s="19">
        <v>0</v>
      </c>
      <c r="G9" s="19">
        <v>1</v>
      </c>
      <c r="H9" s="19">
        <v>2</v>
      </c>
      <c r="I9" s="20">
        <v>3</v>
      </c>
      <c r="K9" s="21"/>
    </row>
    <row r="10" spans="2:24" s="4" customFormat="1" ht="19.95" customHeight="1" thickBot="1" x14ac:dyDescent="0.35">
      <c r="B10" s="56" t="s">
        <v>8</v>
      </c>
      <c r="C10" s="173" t="s">
        <v>10</v>
      </c>
      <c r="D10" s="174"/>
      <c r="E10" s="57"/>
      <c r="F10" s="58"/>
      <c r="G10" s="58"/>
      <c r="H10" s="58"/>
      <c r="I10" s="59"/>
      <c r="J10" s="37"/>
      <c r="K10" s="27">
        <v>1</v>
      </c>
      <c r="L10" s="28">
        <f>P10</f>
        <v>1</v>
      </c>
      <c r="M10" s="29">
        <f>IF(N10=1,SUMPRODUCT(M11:M18,N11:N18)/SUMPRODUCT(K11:K18,N11:N18),0)</f>
        <v>20</v>
      </c>
      <c r="N10" s="30">
        <f>IF(SUM(N11:N18)=0,0,1)</f>
        <v>1</v>
      </c>
      <c r="O10" s="31"/>
      <c r="P10" s="31">
        <f>SUM(P11:P18)</f>
        <v>1</v>
      </c>
      <c r="Q10" s="30"/>
      <c r="R10" s="30" t="b">
        <f>OR(R11=FALSE,R12=FALSE,R13=FALSE,R14=FALSE,R15=FALSE,R16=FALSE,R17=FALSE,R18=FALSE)</f>
        <v>0</v>
      </c>
      <c r="S10" s="30"/>
      <c r="T10" s="128"/>
      <c r="U10" s="5"/>
      <c r="V10" s="5"/>
    </row>
    <row r="11" spans="2:24" s="4" customFormat="1" ht="36" customHeight="1" thickBot="1" x14ac:dyDescent="0.35">
      <c r="B11" s="188"/>
      <c r="C11" s="182" t="s">
        <v>10</v>
      </c>
      <c r="D11" s="48" t="s">
        <v>92</v>
      </c>
      <c r="E11" s="60"/>
      <c r="F11" s="54"/>
      <c r="G11" s="54"/>
      <c r="H11" s="54"/>
      <c r="I11" s="55" t="s">
        <v>78</v>
      </c>
      <c r="J11" s="37" t="str">
        <f t="shared" ref="J11:J18" si="0">(IF(N11&gt;1,"◄",""))</f>
        <v/>
      </c>
      <c r="K11" s="38">
        <v>0.05</v>
      </c>
      <c r="L11" s="39"/>
      <c r="M11" s="40">
        <f t="shared" ref="M11:M18" si="1">(IF(G11&lt;&gt;"",1/3,0)+IF(H11&lt;&gt;"",2/3,0)+IF(I11&lt;&gt;"",1,0))*K11*20</f>
        <v>1</v>
      </c>
      <c r="N11" s="41">
        <f t="shared" ref="N11:N18" si="2">IF(E11="",IF(F11&lt;&gt;"",1,0)+IF(G11&lt;&gt;"",1,0)+IF(H11&lt;&gt;"",1,0)+IF(I11&lt;&gt;"",1,0),0)</f>
        <v>1</v>
      </c>
      <c r="O11" s="42">
        <f t="shared" ref="O11:O18" si="3">IF(E11&lt;&gt;"",0,(IF(F11&lt;&gt;"",0.02,(M11/(K11*20)))))</f>
        <v>1</v>
      </c>
      <c r="P11" s="42">
        <f t="shared" ref="P11:P18" si="4">IF(E11&lt;&gt;"",0,K11)</f>
        <v>0.05</v>
      </c>
      <c r="Q11" s="41">
        <f t="shared" ref="Q11:Q18" si="5">IF(J11&lt;&gt;"",1,0)</f>
        <v>0</v>
      </c>
      <c r="R11" s="41" t="b">
        <f t="shared" ref="R11:R18" si="6">IF(E11="",OR(F11&lt;&gt;"",G11&lt;&gt;"",H11&lt;&gt;"",I11&lt;&gt;""),0)</f>
        <v>1</v>
      </c>
      <c r="S11" s="41">
        <f t="shared" ref="S11:S18" si="7">IF(E11&lt;&gt;"",IF(F11&lt;&gt;"",1,0)+IF(G11&lt;&gt;"",1,0)+IF(H11&lt;&gt;"",1,0)+IF(I11&lt;&gt;"",1,0),0)</f>
        <v>0</v>
      </c>
      <c r="V11" s="5"/>
    </row>
    <row r="12" spans="2:24" s="4" customFormat="1" ht="36" customHeight="1" thickBot="1" x14ac:dyDescent="0.35">
      <c r="B12" s="189"/>
      <c r="C12" s="183"/>
      <c r="D12" s="48" t="s">
        <v>98</v>
      </c>
      <c r="E12" s="61"/>
      <c r="F12" s="50"/>
      <c r="G12" s="50"/>
      <c r="H12" s="50"/>
      <c r="I12" s="51" t="s">
        <v>78</v>
      </c>
      <c r="J12" s="37" t="str">
        <f t="shared" si="0"/>
        <v/>
      </c>
      <c r="K12" s="38">
        <v>0.15</v>
      </c>
      <c r="L12" s="39"/>
      <c r="M12" s="40">
        <f t="shared" si="1"/>
        <v>3</v>
      </c>
      <c r="N12" s="41">
        <f t="shared" si="2"/>
        <v>1</v>
      </c>
      <c r="O12" s="42">
        <f t="shared" si="3"/>
        <v>1</v>
      </c>
      <c r="P12" s="42">
        <f t="shared" si="4"/>
        <v>0.15</v>
      </c>
      <c r="Q12" s="41">
        <f t="shared" si="5"/>
        <v>0</v>
      </c>
      <c r="R12" s="41" t="b">
        <f t="shared" si="6"/>
        <v>1</v>
      </c>
      <c r="S12" s="41">
        <f t="shared" si="7"/>
        <v>0</v>
      </c>
      <c r="V12" s="5"/>
    </row>
    <row r="13" spans="2:24" s="4" customFormat="1" ht="36" customHeight="1" thickBot="1" x14ac:dyDescent="0.35">
      <c r="B13" s="189"/>
      <c r="C13" s="183"/>
      <c r="D13" s="48" t="s">
        <v>106</v>
      </c>
      <c r="E13" s="60"/>
      <c r="F13" s="54"/>
      <c r="G13" s="54"/>
      <c r="H13" s="54"/>
      <c r="I13" s="55" t="s">
        <v>78</v>
      </c>
      <c r="J13" s="37" t="str">
        <f t="shared" si="0"/>
        <v/>
      </c>
      <c r="K13" s="38">
        <v>0.15</v>
      </c>
      <c r="L13" s="39"/>
      <c r="M13" s="40">
        <f t="shared" si="1"/>
        <v>3</v>
      </c>
      <c r="N13" s="41">
        <f t="shared" si="2"/>
        <v>1</v>
      </c>
      <c r="O13" s="42">
        <f t="shared" si="3"/>
        <v>1</v>
      </c>
      <c r="P13" s="42">
        <f t="shared" si="4"/>
        <v>0.15</v>
      </c>
      <c r="Q13" s="41">
        <f t="shared" si="5"/>
        <v>0</v>
      </c>
      <c r="R13" s="41" t="b">
        <f t="shared" si="6"/>
        <v>1</v>
      </c>
      <c r="S13" s="41">
        <f t="shared" si="7"/>
        <v>0</v>
      </c>
      <c r="V13" s="5"/>
    </row>
    <row r="14" spans="2:24" s="4" customFormat="1" ht="73.05" customHeight="1" thickBot="1" x14ac:dyDescent="0.35">
      <c r="B14" s="189"/>
      <c r="C14" s="183"/>
      <c r="D14" s="48" t="s">
        <v>96</v>
      </c>
      <c r="E14" s="61"/>
      <c r="F14" s="50"/>
      <c r="G14" s="50"/>
      <c r="H14" s="50"/>
      <c r="I14" s="51" t="s">
        <v>78</v>
      </c>
      <c r="J14" s="37" t="str">
        <f t="shared" si="0"/>
        <v/>
      </c>
      <c r="K14" s="38">
        <v>0.15</v>
      </c>
      <c r="L14" s="39"/>
      <c r="M14" s="40">
        <f t="shared" si="1"/>
        <v>3</v>
      </c>
      <c r="N14" s="41">
        <f t="shared" si="2"/>
        <v>1</v>
      </c>
      <c r="O14" s="42">
        <f t="shared" si="3"/>
        <v>1</v>
      </c>
      <c r="P14" s="42">
        <f t="shared" si="4"/>
        <v>0.15</v>
      </c>
      <c r="Q14" s="41">
        <f t="shared" si="5"/>
        <v>0</v>
      </c>
      <c r="R14" s="41" t="b">
        <f t="shared" si="6"/>
        <v>1</v>
      </c>
      <c r="S14" s="41">
        <f t="shared" si="7"/>
        <v>0</v>
      </c>
      <c r="V14" s="5"/>
    </row>
    <row r="15" spans="2:24" s="4" customFormat="1" ht="36" customHeight="1" thickBot="1" x14ac:dyDescent="0.35">
      <c r="B15" s="189"/>
      <c r="C15" s="183"/>
      <c r="D15" s="48" t="s">
        <v>97</v>
      </c>
      <c r="E15" s="60"/>
      <c r="F15" s="54"/>
      <c r="G15" s="54"/>
      <c r="H15" s="54"/>
      <c r="I15" s="55" t="s">
        <v>78</v>
      </c>
      <c r="J15" s="37" t="str">
        <f t="shared" si="0"/>
        <v/>
      </c>
      <c r="K15" s="38">
        <v>0.15</v>
      </c>
      <c r="L15" s="39"/>
      <c r="M15" s="40">
        <f t="shared" si="1"/>
        <v>3</v>
      </c>
      <c r="N15" s="41">
        <f t="shared" si="2"/>
        <v>1</v>
      </c>
      <c r="O15" s="42">
        <f t="shared" si="3"/>
        <v>1</v>
      </c>
      <c r="P15" s="42">
        <f t="shared" si="4"/>
        <v>0.15</v>
      </c>
      <c r="Q15" s="41">
        <f t="shared" si="5"/>
        <v>0</v>
      </c>
      <c r="R15" s="41" t="b">
        <f t="shared" si="6"/>
        <v>1</v>
      </c>
      <c r="S15" s="41">
        <f t="shared" si="7"/>
        <v>0</v>
      </c>
      <c r="T15" s="119"/>
      <c r="V15" s="5"/>
    </row>
    <row r="16" spans="2:24" s="4" customFormat="1" ht="52.95" customHeight="1" thickBot="1" x14ac:dyDescent="0.35">
      <c r="B16" s="189"/>
      <c r="C16" s="183"/>
      <c r="D16" s="48" t="s">
        <v>93</v>
      </c>
      <c r="E16" s="61"/>
      <c r="F16" s="50"/>
      <c r="G16" s="50"/>
      <c r="H16" s="50"/>
      <c r="I16" s="51" t="s">
        <v>78</v>
      </c>
      <c r="J16" s="37" t="str">
        <f t="shared" si="0"/>
        <v/>
      </c>
      <c r="K16" s="38">
        <v>0.15</v>
      </c>
      <c r="L16" s="39"/>
      <c r="M16" s="40">
        <f t="shared" si="1"/>
        <v>3</v>
      </c>
      <c r="N16" s="41">
        <f t="shared" si="2"/>
        <v>1</v>
      </c>
      <c r="O16" s="42">
        <f t="shared" si="3"/>
        <v>1</v>
      </c>
      <c r="P16" s="42">
        <f t="shared" si="4"/>
        <v>0.15</v>
      </c>
      <c r="Q16" s="41">
        <f t="shared" si="5"/>
        <v>0</v>
      </c>
      <c r="R16" s="41" t="b">
        <f t="shared" si="6"/>
        <v>1</v>
      </c>
      <c r="S16" s="41">
        <f t="shared" si="7"/>
        <v>0</v>
      </c>
      <c r="T16" s="119"/>
      <c r="V16" s="5"/>
    </row>
    <row r="17" spans="2:22" s="4" customFormat="1" ht="36" customHeight="1" thickBot="1" x14ac:dyDescent="0.35">
      <c r="B17" s="189"/>
      <c r="C17" s="183"/>
      <c r="D17" s="48" t="s">
        <v>94</v>
      </c>
      <c r="E17" s="60"/>
      <c r="F17" s="54"/>
      <c r="G17" s="54"/>
      <c r="H17" s="54"/>
      <c r="I17" s="55" t="s">
        <v>78</v>
      </c>
      <c r="J17" s="37" t="str">
        <f t="shared" si="0"/>
        <v/>
      </c>
      <c r="K17" s="38">
        <v>0.1</v>
      </c>
      <c r="L17" s="39"/>
      <c r="M17" s="40">
        <f t="shared" si="1"/>
        <v>2</v>
      </c>
      <c r="N17" s="41">
        <f t="shared" si="2"/>
        <v>1</v>
      </c>
      <c r="O17" s="42">
        <f t="shared" si="3"/>
        <v>1</v>
      </c>
      <c r="P17" s="42">
        <f t="shared" si="4"/>
        <v>0.1</v>
      </c>
      <c r="Q17" s="41">
        <f t="shared" si="5"/>
        <v>0</v>
      </c>
      <c r="R17" s="41" t="b">
        <f t="shared" si="6"/>
        <v>1</v>
      </c>
      <c r="S17" s="41">
        <f t="shared" si="7"/>
        <v>0</v>
      </c>
      <c r="T17" s="119"/>
      <c r="U17" s="119"/>
      <c r="V17" s="5"/>
    </row>
    <row r="18" spans="2:22" s="4" customFormat="1" ht="36" customHeight="1" thickBot="1" x14ac:dyDescent="0.35">
      <c r="B18" s="190"/>
      <c r="C18" s="184"/>
      <c r="D18" s="48" t="s">
        <v>95</v>
      </c>
      <c r="E18" s="142"/>
      <c r="F18" s="143"/>
      <c r="G18" s="143"/>
      <c r="H18" s="143"/>
      <c r="I18" s="144" t="s">
        <v>78</v>
      </c>
      <c r="J18" s="37" t="str">
        <f t="shared" si="0"/>
        <v/>
      </c>
      <c r="K18" s="38">
        <v>0.1</v>
      </c>
      <c r="L18" s="39"/>
      <c r="M18" s="40">
        <f t="shared" si="1"/>
        <v>2</v>
      </c>
      <c r="N18" s="41">
        <f t="shared" si="2"/>
        <v>1</v>
      </c>
      <c r="O18" s="42">
        <f t="shared" si="3"/>
        <v>1</v>
      </c>
      <c r="P18" s="42">
        <f t="shared" si="4"/>
        <v>0.1</v>
      </c>
      <c r="Q18" s="41">
        <f t="shared" si="5"/>
        <v>0</v>
      </c>
      <c r="R18" s="41" t="b">
        <f t="shared" si="6"/>
        <v>1</v>
      </c>
      <c r="S18" s="41">
        <f t="shared" si="7"/>
        <v>0</v>
      </c>
      <c r="V18" s="5"/>
    </row>
    <row r="19" spans="2:22" s="4" customFormat="1" x14ac:dyDescent="0.3">
      <c r="B19" s="70"/>
      <c r="C19" s="71"/>
      <c r="D19" s="71"/>
      <c r="E19" s="71"/>
      <c r="F19" s="71"/>
      <c r="G19" s="71"/>
      <c r="H19" s="71"/>
      <c r="I19" s="71"/>
      <c r="J19" s="72"/>
      <c r="K19" s="39"/>
      <c r="L19" s="39"/>
      <c r="M19" s="40"/>
      <c r="N19" s="41"/>
      <c r="O19" s="42"/>
      <c r="P19" s="42"/>
      <c r="Q19" s="41"/>
      <c r="R19" s="41"/>
      <c r="S19" s="41"/>
      <c r="T19" s="40"/>
      <c r="V19" s="5"/>
    </row>
    <row r="20" spans="2:22" s="4" customFormat="1" x14ac:dyDescent="0.3">
      <c r="B20" s="73"/>
      <c r="C20" s="74"/>
      <c r="D20" s="75" t="s">
        <v>48</v>
      </c>
      <c r="E20" s="73"/>
      <c r="F20" s="176">
        <f>P10*K10</f>
        <v>1</v>
      </c>
      <c r="G20" s="176"/>
      <c r="H20" s="76"/>
      <c r="I20" s="76"/>
      <c r="J20" s="72"/>
      <c r="K20" s="77">
        <f>K10</f>
        <v>1</v>
      </c>
      <c r="L20" s="39"/>
      <c r="M20" s="40"/>
      <c r="N20" s="41">
        <f>N10</f>
        <v>1</v>
      </c>
      <c r="O20" s="42"/>
      <c r="P20" s="42"/>
      <c r="Q20" s="41">
        <f>SUM(Q10:Q18)</f>
        <v>0</v>
      </c>
      <c r="R20" s="41" t="b">
        <f>OR(R10=TRUE)</f>
        <v>0</v>
      </c>
      <c r="S20" s="41"/>
      <c r="T20" s="40"/>
      <c r="V20" s="5"/>
    </row>
    <row r="21" spans="2:22" s="4" customFormat="1" ht="28.2" thickBot="1" x14ac:dyDescent="0.35">
      <c r="B21" s="73"/>
      <c r="C21" s="74"/>
      <c r="D21" s="78" t="s">
        <v>49</v>
      </c>
      <c r="E21" s="73"/>
      <c r="F21" s="79">
        <f>IF(F20&lt;50%,"!",IF(Q20&lt;&gt;0,"",(IF(N20&lt;&gt;0,(M10*K10)/(K10*N10),0))))</f>
        <v>20</v>
      </c>
      <c r="G21" s="80" t="s">
        <v>50</v>
      </c>
      <c r="H21" s="81">
        <v>20</v>
      </c>
      <c r="I21" s="81"/>
      <c r="J21" s="82"/>
      <c r="K21" s="38"/>
      <c r="L21" s="39"/>
      <c r="M21" s="40"/>
      <c r="N21" s="41"/>
      <c r="O21" s="42"/>
      <c r="P21" s="42"/>
      <c r="Q21" s="41"/>
      <c r="R21" s="41"/>
      <c r="S21" s="41"/>
      <c r="T21" s="40"/>
      <c r="V21" s="5"/>
    </row>
    <row r="22" spans="2:22" s="4" customFormat="1" ht="14.4" thickBot="1" x14ac:dyDescent="0.35">
      <c r="B22" s="73"/>
      <c r="C22" s="74"/>
      <c r="D22" s="78" t="s">
        <v>51</v>
      </c>
      <c r="E22" s="73"/>
      <c r="F22" s="83" t="s">
        <v>79</v>
      </c>
      <c r="G22" s="84" t="s">
        <v>50</v>
      </c>
      <c r="H22" s="85">
        <v>20</v>
      </c>
      <c r="I22" s="86"/>
      <c r="J22" s="82"/>
      <c r="K22" s="87"/>
      <c r="L22" s="39"/>
      <c r="M22" s="40"/>
      <c r="N22" s="41"/>
      <c r="O22" s="42"/>
      <c r="P22" s="42"/>
      <c r="Q22" s="41"/>
      <c r="R22" s="41"/>
      <c r="S22" s="41"/>
      <c r="T22" s="40"/>
      <c r="V22" s="5"/>
    </row>
    <row r="23" spans="2:22" s="4" customFormat="1" x14ac:dyDescent="0.3">
      <c r="B23" s="73"/>
      <c r="C23" s="74"/>
      <c r="D23" s="78"/>
      <c r="E23" s="73"/>
      <c r="F23" s="88"/>
      <c r="G23" s="88"/>
      <c r="H23" s="89"/>
      <c r="I23" s="89"/>
      <c r="J23" s="82"/>
      <c r="K23" s="87"/>
      <c r="L23" s="39"/>
      <c r="M23" s="40"/>
      <c r="N23" s="41"/>
      <c r="O23" s="42"/>
      <c r="P23" s="42"/>
      <c r="Q23" s="41"/>
      <c r="R23" s="41"/>
      <c r="S23" s="41"/>
      <c r="T23" s="40"/>
      <c r="V23" s="5"/>
    </row>
    <row r="24" spans="2:22" s="4" customFormat="1" ht="31.95" customHeight="1" x14ac:dyDescent="0.3">
      <c r="B24" s="177" t="s">
        <v>52</v>
      </c>
      <c r="C24" s="177"/>
      <c r="D24" s="177"/>
      <c r="E24" s="90"/>
      <c r="F24" s="90"/>
      <c r="G24" s="90"/>
      <c r="H24" s="90"/>
      <c r="I24" s="90"/>
      <c r="J24" s="82"/>
      <c r="K24" s="87"/>
      <c r="L24" s="39"/>
      <c r="M24" s="40"/>
      <c r="N24" s="41"/>
      <c r="O24" s="42"/>
      <c r="P24" s="42"/>
      <c r="Q24" s="41"/>
      <c r="R24" s="41"/>
      <c r="S24" s="41"/>
      <c r="T24" s="40"/>
      <c r="U24" s="5"/>
      <c r="V24" s="5"/>
    </row>
    <row r="25" spans="2:22" s="4" customFormat="1" ht="31.95" customHeight="1" thickBot="1" x14ac:dyDescent="0.35">
      <c r="B25" s="178" t="s">
        <v>53</v>
      </c>
      <c r="C25" s="178"/>
      <c r="D25" s="178"/>
      <c r="E25" s="91"/>
      <c r="F25" s="91"/>
      <c r="G25" s="91"/>
      <c r="H25" s="91"/>
      <c r="I25" s="91"/>
      <c r="J25" s="82"/>
      <c r="K25" s="87"/>
      <c r="L25" s="39"/>
      <c r="M25" s="40"/>
      <c r="N25" s="41"/>
      <c r="O25" s="42"/>
      <c r="P25" s="42"/>
      <c r="Q25" s="41"/>
      <c r="R25" s="41"/>
      <c r="S25" s="41"/>
      <c r="T25" s="40"/>
      <c r="U25" s="5"/>
      <c r="V25" s="5"/>
    </row>
    <row r="26" spans="2:22" s="4" customFormat="1" ht="120" customHeight="1" thickBot="1" x14ac:dyDescent="0.35">
      <c r="B26" s="179" t="s">
        <v>54</v>
      </c>
      <c r="C26" s="180"/>
      <c r="D26" s="181"/>
      <c r="E26" s="92"/>
      <c r="F26" s="92"/>
      <c r="G26" s="92"/>
      <c r="H26" s="92"/>
      <c r="I26" s="92"/>
      <c r="J26" s="93"/>
      <c r="K26" s="87"/>
      <c r="L26" s="94"/>
      <c r="M26" s="40"/>
      <c r="N26" s="41"/>
      <c r="O26" s="42"/>
      <c r="P26" s="42"/>
      <c r="Q26" s="41"/>
      <c r="R26" s="41"/>
      <c r="S26" s="41"/>
      <c r="T26" s="40"/>
      <c r="U26" s="5"/>
      <c r="V26" s="5"/>
    </row>
    <row r="27" spans="2:22" s="4" customFormat="1" ht="14.4" thickBot="1" x14ac:dyDescent="0.35">
      <c r="B27" s="95"/>
      <c r="C27" s="96"/>
      <c r="D27" s="96"/>
      <c r="E27" s="95"/>
      <c r="F27" s="95"/>
      <c r="G27" s="95"/>
      <c r="H27" s="95"/>
      <c r="I27" s="95"/>
      <c r="J27" s="97"/>
      <c r="K27" s="87"/>
      <c r="L27" s="94"/>
      <c r="M27" s="40"/>
      <c r="N27" s="41"/>
      <c r="O27" s="42"/>
      <c r="P27" s="42"/>
      <c r="Q27" s="41"/>
      <c r="R27" s="41"/>
      <c r="S27" s="41"/>
      <c r="T27" s="40"/>
      <c r="U27" s="5"/>
      <c r="V27" s="5"/>
    </row>
    <row r="28" spans="2:22" s="4" customFormat="1" ht="13.95" customHeight="1" thickBot="1" x14ac:dyDescent="0.35">
      <c r="B28" s="98"/>
      <c r="C28" s="99" t="s">
        <v>55</v>
      </c>
      <c r="D28" s="99" t="s">
        <v>56</v>
      </c>
      <c r="E28" s="100"/>
      <c r="F28" s="169" t="s">
        <v>57</v>
      </c>
      <c r="G28" s="170"/>
      <c r="H28" s="170"/>
      <c r="I28" s="171"/>
      <c r="J28" s="101"/>
      <c r="K28" s="87"/>
      <c r="L28" s="102"/>
      <c r="M28" s="40"/>
      <c r="N28" s="41"/>
      <c r="O28" s="42"/>
      <c r="P28" s="42"/>
      <c r="Q28" s="41"/>
      <c r="R28" s="41"/>
      <c r="S28" s="41"/>
      <c r="T28" s="40"/>
      <c r="U28" s="5"/>
      <c r="V28" s="5"/>
    </row>
    <row r="29" spans="2:22" s="4" customFormat="1" ht="14.4" thickBot="1" x14ac:dyDescent="0.35">
      <c r="B29" s="103"/>
      <c r="C29" s="104"/>
      <c r="D29" s="105"/>
      <c r="E29" s="106"/>
      <c r="F29" s="172">
        <f ca="1">TODAY()</f>
        <v>44943</v>
      </c>
      <c r="G29" s="172"/>
      <c r="H29" s="172"/>
      <c r="I29" s="172"/>
      <c r="J29" s="107"/>
      <c r="K29" s="87"/>
      <c r="L29" s="108"/>
      <c r="M29" s="40"/>
      <c r="N29" s="41"/>
      <c r="O29" s="42"/>
      <c r="P29" s="42"/>
      <c r="Q29" s="41"/>
      <c r="R29" s="41"/>
      <c r="S29" s="41"/>
      <c r="T29" s="40"/>
      <c r="U29" s="5"/>
      <c r="V29" s="5"/>
    </row>
    <row r="30" spans="2:22" s="4" customFormat="1" ht="14.4" thickBot="1" x14ac:dyDescent="0.35">
      <c r="B30" s="109"/>
      <c r="C30" s="110"/>
      <c r="D30" s="111"/>
      <c r="E30" s="106"/>
      <c r="F30" s="73"/>
      <c r="G30" s="73"/>
      <c r="H30" s="73"/>
      <c r="I30" s="73"/>
      <c r="J30" s="107"/>
      <c r="K30" s="87"/>
      <c r="L30" s="108"/>
      <c r="M30" s="40"/>
      <c r="N30" s="41"/>
      <c r="O30" s="42"/>
      <c r="P30" s="42"/>
      <c r="Q30" s="41"/>
      <c r="R30" s="41"/>
      <c r="S30" s="41"/>
      <c r="T30" s="40"/>
      <c r="U30" s="5"/>
      <c r="V30" s="5"/>
    </row>
    <row r="31" spans="2:22" s="4" customFormat="1" ht="14.4" thickBot="1" x14ac:dyDescent="0.35">
      <c r="B31" s="109"/>
      <c r="C31" s="110"/>
      <c r="D31" s="111"/>
      <c r="E31" s="106"/>
      <c r="F31" s="73"/>
      <c r="G31" s="73"/>
      <c r="H31" s="73"/>
      <c r="I31" s="73"/>
      <c r="J31" s="107"/>
      <c r="K31" s="87"/>
      <c r="L31" s="102"/>
      <c r="M31" s="40"/>
      <c r="N31" s="41"/>
      <c r="O31" s="42"/>
      <c r="P31" s="42"/>
      <c r="Q31" s="41"/>
      <c r="R31" s="41"/>
      <c r="S31" s="41"/>
      <c r="T31" s="40"/>
      <c r="U31" s="5"/>
      <c r="V31" s="5"/>
    </row>
    <row r="32" spans="2:22" s="4" customFormat="1" ht="14.4" thickBot="1" x14ac:dyDescent="0.35">
      <c r="B32" s="112"/>
      <c r="C32" s="113"/>
      <c r="D32" s="114"/>
      <c r="E32" s="106"/>
      <c r="J32" s="107"/>
      <c r="K32" s="87"/>
      <c r="L32" s="108"/>
      <c r="M32" s="40"/>
      <c r="N32" s="41"/>
      <c r="O32" s="42"/>
      <c r="P32" s="42"/>
      <c r="Q32" s="41"/>
      <c r="R32" s="41"/>
      <c r="S32" s="41"/>
      <c r="T32" s="40"/>
      <c r="U32" s="5"/>
      <c r="V32" s="5"/>
    </row>
    <row r="33" spans="2:22" s="4" customFormat="1" ht="14.4" thickBot="1" x14ac:dyDescent="0.35">
      <c r="B33" s="115"/>
      <c r="C33" s="116"/>
      <c r="D33" s="117"/>
      <c r="E33" s="106"/>
      <c r="F33" s="118"/>
      <c r="G33" s="73"/>
      <c r="H33" s="73"/>
      <c r="I33" s="73"/>
      <c r="J33" s="107"/>
      <c r="K33" s="87"/>
      <c r="L33" s="108"/>
      <c r="M33" s="40"/>
      <c r="N33" s="41"/>
      <c r="O33" s="42"/>
      <c r="P33" s="42"/>
      <c r="Q33" s="41"/>
      <c r="R33" s="41"/>
      <c r="S33" s="41"/>
      <c r="T33" s="40"/>
      <c r="U33" s="5"/>
      <c r="V33" s="5"/>
    </row>
    <row r="35" spans="2:22" s="4" customFormat="1" ht="14.4" thickBot="1" x14ac:dyDescent="0.35">
      <c r="B35" s="109"/>
      <c r="C35" s="110"/>
      <c r="D35" s="111"/>
      <c r="E35" s="106"/>
      <c r="F35" s="73"/>
      <c r="G35" s="73"/>
      <c r="H35" s="73"/>
      <c r="I35" s="73"/>
      <c r="J35" s="107"/>
      <c r="K35" s="87"/>
      <c r="L35" s="102"/>
      <c r="M35" s="40"/>
      <c r="N35" s="41"/>
      <c r="O35" s="42"/>
      <c r="P35" s="42"/>
      <c r="Q35" s="41"/>
      <c r="R35" s="41"/>
      <c r="S35" s="41"/>
      <c r="T35" s="40"/>
      <c r="U35" s="5"/>
      <c r="V35" s="5"/>
    </row>
    <row r="36" spans="2:22" s="4" customFormat="1" ht="14.4" thickBot="1" x14ac:dyDescent="0.35">
      <c r="B36" s="112"/>
      <c r="C36" s="113"/>
      <c r="D36" s="114"/>
      <c r="E36" s="106"/>
      <c r="J36" s="107"/>
      <c r="K36" s="87"/>
      <c r="L36" s="108"/>
      <c r="M36" s="40"/>
      <c r="N36" s="41"/>
      <c r="O36" s="42"/>
      <c r="P36" s="42"/>
      <c r="Q36" s="41"/>
      <c r="R36" s="41"/>
      <c r="S36" s="41"/>
      <c r="T36" s="40"/>
      <c r="U36" s="5"/>
      <c r="V36" s="5"/>
    </row>
    <row r="37" spans="2:22" s="4" customFormat="1" ht="14.4" thickBot="1" x14ac:dyDescent="0.35">
      <c r="B37" s="115"/>
      <c r="C37" s="116"/>
      <c r="D37" s="117"/>
      <c r="E37" s="106"/>
      <c r="F37" s="118"/>
      <c r="G37" s="73"/>
      <c r="H37" s="73"/>
      <c r="I37" s="73"/>
      <c r="J37" s="107"/>
      <c r="K37" s="87"/>
      <c r="L37" s="108"/>
      <c r="M37" s="40"/>
      <c r="N37" s="41"/>
      <c r="O37" s="42"/>
      <c r="P37" s="42"/>
      <c r="Q37" s="41"/>
      <c r="R37" s="41"/>
      <c r="S37" s="41"/>
      <c r="T37" s="40"/>
      <c r="U37" s="5"/>
      <c r="V37" s="5"/>
    </row>
    <row r="39" spans="2:22" s="4" customFormat="1" ht="19.95" customHeight="1" x14ac:dyDescent="0.3">
      <c r="B39" s="1"/>
      <c r="C39" s="2"/>
      <c r="D39" s="3"/>
      <c r="E39" s="2"/>
      <c r="F39" s="2"/>
      <c r="G39" s="2"/>
      <c r="H39" s="2"/>
      <c r="I39" s="2"/>
      <c r="J39" s="2"/>
      <c r="K39" s="2"/>
      <c r="M39" s="5"/>
      <c r="N39" s="5"/>
      <c r="O39" s="5"/>
      <c r="P39" s="5"/>
      <c r="Q39" s="5"/>
      <c r="R39" s="5"/>
      <c r="S39" s="5"/>
      <c r="T39" s="5"/>
      <c r="U39" s="5"/>
      <c r="V39" s="5"/>
    </row>
    <row r="40" spans="2:22" s="4" customFormat="1" ht="19.95" customHeight="1" x14ac:dyDescent="0.3">
      <c r="B40" s="1"/>
      <c r="C40" s="2"/>
      <c r="D40" s="3"/>
      <c r="E40" s="2"/>
      <c r="F40" s="2"/>
      <c r="G40" s="2"/>
      <c r="H40" s="2"/>
      <c r="I40" s="2"/>
      <c r="J40" s="2"/>
      <c r="K40" s="2"/>
      <c r="M40" s="5"/>
      <c r="N40" s="5"/>
      <c r="O40" s="5"/>
      <c r="P40" s="5"/>
      <c r="Q40" s="5"/>
      <c r="R40" s="5"/>
      <c r="S40" s="5"/>
      <c r="T40" s="5"/>
      <c r="U40" s="5"/>
      <c r="V40" s="5"/>
    </row>
    <row r="41" spans="2:22" s="4" customFormat="1" ht="19.95" customHeight="1" x14ac:dyDescent="0.3">
      <c r="B41" s="1"/>
      <c r="C41" s="2"/>
      <c r="D41" s="3"/>
      <c r="E41" s="2"/>
      <c r="F41" s="2"/>
      <c r="G41" s="2"/>
      <c r="H41" s="2"/>
      <c r="I41" s="2"/>
      <c r="J41" s="2"/>
      <c r="K41" s="2"/>
      <c r="M41" s="5"/>
      <c r="N41" s="5"/>
      <c r="O41" s="5"/>
      <c r="P41" s="5"/>
      <c r="Q41" s="5"/>
      <c r="R41" s="5"/>
      <c r="S41" s="5"/>
      <c r="T41" s="5"/>
      <c r="U41" s="5"/>
      <c r="V41" s="5"/>
    </row>
    <row r="42" spans="2:22" s="4" customFormat="1" ht="19.95" customHeight="1" x14ac:dyDescent="0.3">
      <c r="B42" s="1"/>
      <c r="C42" s="2"/>
      <c r="D42" s="3"/>
      <c r="E42" s="2"/>
      <c r="F42" s="2"/>
      <c r="G42" s="2"/>
      <c r="H42" s="2"/>
      <c r="I42" s="2"/>
      <c r="J42" s="2"/>
      <c r="K42" s="2"/>
      <c r="M42" s="5"/>
      <c r="N42" s="5"/>
      <c r="O42" s="5"/>
      <c r="P42" s="5"/>
      <c r="Q42" s="5"/>
      <c r="R42" s="5"/>
      <c r="S42" s="5"/>
      <c r="T42" s="5"/>
      <c r="U42" s="5"/>
      <c r="V42" s="5"/>
    </row>
    <row r="43" spans="2:22" s="4" customFormat="1" ht="19.95" customHeight="1" x14ac:dyDescent="0.3">
      <c r="B43" s="1"/>
      <c r="C43" s="2"/>
      <c r="D43" s="3"/>
      <c r="E43" s="2"/>
      <c r="F43" s="2"/>
      <c r="G43" s="2"/>
      <c r="H43" s="2"/>
      <c r="I43" s="2"/>
      <c r="J43" s="2"/>
      <c r="K43" s="2"/>
      <c r="M43" s="5"/>
      <c r="N43" s="5"/>
      <c r="O43" s="5"/>
      <c r="P43" s="5"/>
      <c r="Q43" s="5"/>
      <c r="R43" s="5"/>
      <c r="S43" s="5"/>
      <c r="T43" s="5"/>
      <c r="U43" s="5"/>
      <c r="V43" s="5"/>
    </row>
    <row r="44" spans="2:22" s="4" customFormat="1" ht="19.95" customHeight="1" x14ac:dyDescent="0.3">
      <c r="B44" s="1"/>
      <c r="C44" s="2"/>
      <c r="D44" s="3"/>
      <c r="E44" s="2"/>
      <c r="F44" s="2"/>
      <c r="G44" s="2"/>
      <c r="H44" s="2"/>
      <c r="I44" s="2"/>
      <c r="J44" s="2"/>
      <c r="K44" s="2"/>
      <c r="M44" s="5"/>
      <c r="N44" s="5"/>
      <c r="O44" s="5"/>
      <c r="P44" s="5"/>
      <c r="Q44" s="5"/>
      <c r="R44" s="5"/>
      <c r="S44" s="5"/>
      <c r="T44" s="5"/>
      <c r="U44" s="5"/>
      <c r="V44" s="5"/>
    </row>
    <row r="45" spans="2:22" s="4" customFormat="1" ht="19.95" customHeight="1" x14ac:dyDescent="0.3">
      <c r="B45" s="1"/>
      <c r="C45" s="2"/>
      <c r="D45" s="3"/>
      <c r="E45" s="2"/>
      <c r="F45" s="2"/>
      <c r="G45" s="2"/>
      <c r="H45" s="2"/>
      <c r="I45" s="2"/>
      <c r="J45" s="2"/>
      <c r="K45" s="2"/>
      <c r="M45" s="5"/>
      <c r="N45" s="5"/>
      <c r="O45" s="5"/>
      <c r="P45" s="5"/>
      <c r="Q45" s="5"/>
      <c r="R45" s="5"/>
      <c r="S45" s="5"/>
      <c r="T45" s="5"/>
      <c r="U45" s="5"/>
      <c r="V45" s="5"/>
    </row>
    <row r="46" spans="2:22" s="4" customFormat="1" ht="19.95" customHeight="1" x14ac:dyDescent="0.3">
      <c r="B46" s="1"/>
      <c r="C46" s="2"/>
      <c r="D46" s="3"/>
      <c r="E46" s="2"/>
      <c r="F46" s="2"/>
      <c r="G46" s="2"/>
      <c r="H46" s="2"/>
      <c r="I46" s="2"/>
      <c r="J46" s="2"/>
      <c r="K46" s="2"/>
      <c r="M46" s="5"/>
      <c r="N46" s="5"/>
      <c r="O46" s="5"/>
      <c r="P46" s="5"/>
      <c r="Q46" s="5"/>
      <c r="R46" s="5"/>
      <c r="S46" s="5"/>
      <c r="T46" s="5"/>
      <c r="U46" s="5"/>
      <c r="V46" s="5"/>
    </row>
    <row r="47" spans="2:22" s="4" customFormat="1" ht="19.95" customHeight="1" x14ac:dyDescent="0.3">
      <c r="B47" s="1"/>
      <c r="C47" s="2"/>
      <c r="D47" s="3"/>
      <c r="E47" s="2"/>
      <c r="F47" s="2"/>
      <c r="G47" s="2"/>
      <c r="H47" s="2"/>
      <c r="I47" s="2"/>
      <c r="J47" s="2"/>
      <c r="K47" s="2"/>
      <c r="M47" s="5"/>
      <c r="N47" s="5"/>
      <c r="O47" s="5"/>
      <c r="P47" s="5"/>
      <c r="Q47" s="5"/>
      <c r="R47" s="5"/>
      <c r="S47" s="5"/>
      <c r="T47" s="5"/>
      <c r="U47" s="5"/>
      <c r="V47" s="5"/>
    </row>
    <row r="48" spans="2:22" s="4" customFormat="1" ht="19.95" customHeight="1" x14ac:dyDescent="0.3">
      <c r="B48" s="1"/>
      <c r="C48" s="2"/>
      <c r="D48" s="3"/>
      <c r="E48" s="2"/>
      <c r="F48" s="2"/>
      <c r="G48" s="2"/>
      <c r="H48" s="2"/>
      <c r="I48" s="2"/>
      <c r="J48" s="2"/>
      <c r="K48" s="2"/>
      <c r="M48" s="5"/>
      <c r="N48" s="5"/>
      <c r="O48" s="5"/>
      <c r="P48" s="5"/>
      <c r="Q48" s="5"/>
      <c r="R48" s="5"/>
      <c r="S48" s="5"/>
      <c r="T48" s="5"/>
      <c r="U48" s="5"/>
      <c r="V48" s="5"/>
    </row>
    <row r="49" spans="2:22" s="4" customFormat="1" ht="19.95" customHeight="1" x14ac:dyDescent="0.3">
      <c r="B49" s="1"/>
      <c r="C49" s="2"/>
      <c r="D49" s="3"/>
      <c r="E49" s="2"/>
      <c r="F49" s="2"/>
      <c r="G49" s="2"/>
      <c r="H49" s="2"/>
      <c r="I49" s="2"/>
      <c r="J49" s="2"/>
      <c r="K49" s="2"/>
      <c r="M49" s="5"/>
      <c r="N49" s="5"/>
      <c r="O49" s="5"/>
      <c r="P49" s="5"/>
      <c r="Q49" s="5"/>
      <c r="R49" s="5"/>
      <c r="S49" s="5"/>
      <c r="T49" s="5"/>
      <c r="U49" s="5"/>
      <c r="V49" s="5"/>
    </row>
    <row r="50" spans="2:22" s="4" customFormat="1" ht="19.95" customHeight="1" x14ac:dyDescent="0.3">
      <c r="B50" s="1"/>
      <c r="C50" s="2"/>
      <c r="D50" s="3"/>
      <c r="E50" s="2"/>
      <c r="F50" s="2"/>
      <c r="G50" s="2"/>
      <c r="H50" s="2"/>
      <c r="I50" s="2"/>
      <c r="J50" s="2"/>
      <c r="K50" s="2"/>
      <c r="M50" s="5"/>
      <c r="N50" s="5"/>
      <c r="O50" s="5"/>
      <c r="P50" s="5"/>
      <c r="Q50" s="5"/>
      <c r="R50" s="5"/>
      <c r="S50" s="5"/>
      <c r="T50" s="5"/>
      <c r="U50" s="5"/>
      <c r="V50" s="5"/>
    </row>
    <row r="51" spans="2:22" s="4" customFormat="1" ht="19.95" customHeight="1" x14ac:dyDescent="0.3">
      <c r="B51" s="1"/>
      <c r="C51" s="2"/>
      <c r="D51" s="3"/>
      <c r="E51" s="2"/>
      <c r="F51" s="2"/>
      <c r="G51" s="2"/>
      <c r="H51" s="2"/>
      <c r="I51" s="2"/>
      <c r="J51" s="2"/>
      <c r="K51" s="2"/>
      <c r="M51" s="5"/>
      <c r="N51" s="5"/>
      <c r="O51" s="5"/>
      <c r="P51" s="5"/>
      <c r="Q51" s="5"/>
      <c r="R51" s="5"/>
      <c r="S51" s="5"/>
      <c r="T51" s="5"/>
      <c r="U51" s="5"/>
      <c r="V51" s="5"/>
    </row>
    <row r="52" spans="2:22" s="4" customFormat="1" ht="19.95" customHeight="1" x14ac:dyDescent="0.3">
      <c r="B52" s="1"/>
      <c r="C52" s="2"/>
      <c r="D52" s="3"/>
      <c r="E52" s="2"/>
      <c r="F52" s="2"/>
      <c r="G52" s="2"/>
      <c r="H52" s="2"/>
      <c r="I52" s="2"/>
      <c r="J52" s="2"/>
      <c r="K52" s="2"/>
      <c r="M52" s="5"/>
      <c r="N52" s="5"/>
      <c r="O52" s="5"/>
      <c r="P52" s="5"/>
      <c r="Q52" s="5"/>
      <c r="R52" s="5"/>
      <c r="S52" s="5"/>
      <c r="T52" s="5"/>
      <c r="U52" s="5"/>
      <c r="V52" s="5"/>
    </row>
    <row r="53" spans="2:22" s="4" customFormat="1" ht="19.95" customHeight="1" x14ac:dyDescent="0.3">
      <c r="B53" s="1"/>
      <c r="C53" s="2"/>
      <c r="D53" s="3"/>
      <c r="E53" s="2"/>
      <c r="F53" s="2"/>
      <c r="G53" s="2"/>
      <c r="H53" s="2"/>
      <c r="I53" s="2"/>
      <c r="J53" s="2"/>
      <c r="K53" s="2"/>
      <c r="M53" s="5"/>
      <c r="N53" s="5"/>
      <c r="O53" s="5"/>
      <c r="P53" s="5"/>
      <c r="Q53" s="5"/>
      <c r="R53" s="5"/>
      <c r="S53" s="5"/>
      <c r="T53" s="5"/>
      <c r="U53" s="5"/>
      <c r="V53" s="5"/>
    </row>
    <row r="54" spans="2:22" s="4" customFormat="1" ht="19.95" customHeight="1" x14ac:dyDescent="0.3">
      <c r="B54" s="1"/>
      <c r="C54" s="2"/>
      <c r="D54" s="3"/>
      <c r="E54" s="2"/>
      <c r="F54" s="2"/>
      <c r="G54" s="2"/>
      <c r="H54" s="2"/>
      <c r="I54" s="2"/>
      <c r="J54" s="2"/>
      <c r="K54" s="2"/>
      <c r="M54" s="5"/>
      <c r="N54" s="5"/>
      <c r="O54" s="5"/>
      <c r="P54" s="5"/>
      <c r="Q54" s="5"/>
      <c r="R54" s="5"/>
      <c r="S54" s="5"/>
      <c r="T54" s="5"/>
      <c r="U54" s="5"/>
      <c r="V54" s="5"/>
    </row>
  </sheetData>
  <mergeCells count="16">
    <mergeCell ref="F29:I29"/>
    <mergeCell ref="B9:C9"/>
    <mergeCell ref="C10:D10"/>
    <mergeCell ref="B11:B18"/>
    <mergeCell ref="C11:C18"/>
    <mergeCell ref="F20:G20"/>
    <mergeCell ref="B24:D24"/>
    <mergeCell ref="B25:D25"/>
    <mergeCell ref="B26:D26"/>
    <mergeCell ref="F28:I28"/>
    <mergeCell ref="K8:L8"/>
    <mergeCell ref="B2:B6"/>
    <mergeCell ref="E2:I6"/>
    <mergeCell ref="D3:D4"/>
    <mergeCell ref="C5:C6"/>
    <mergeCell ref="D5:D6"/>
  </mergeCells>
  <conditionalFormatting sqref="K20">
    <cfRule type="cellIs" dxfId="13" priority="11" stopIfTrue="1" operator="lessThan">
      <formula>1</formula>
    </cfRule>
    <cfRule type="cellIs" dxfId="12" priority="14" stopIfTrue="1" operator="lessThan">
      <formula>0.6</formula>
    </cfRule>
  </conditionalFormatting>
  <conditionalFormatting sqref="K20">
    <cfRule type="cellIs" dxfId="11" priority="10" stopIfTrue="1" operator="greaterThan">
      <formula>1</formula>
    </cfRule>
    <cfRule type="cellIs" dxfId="10" priority="12" stopIfTrue="1" operator="lessThan">
      <formula>1</formula>
    </cfRule>
  </conditionalFormatting>
  <conditionalFormatting sqref="L10">
    <cfRule type="cellIs" dxfId="9" priority="6" stopIfTrue="1" operator="lessThan">
      <formula>0.6</formula>
    </cfRule>
  </conditionalFormatting>
  <conditionalFormatting sqref="L10">
    <cfRule type="cellIs" dxfId="8" priority="4" stopIfTrue="1" operator="greaterThan">
      <formula>1</formula>
    </cfRule>
    <cfRule type="cellIs" dxfId="7" priority="5" stopIfTrue="1" operator="lessThan">
      <formula>1</formula>
    </cfRule>
  </conditionalFormatting>
  <pageMargins left="0.23622047244094488" right="0.19685039370078741" top="0.19685039370078741" bottom="0.19685039370078741" header="0.19685039370078741" footer="0.15748031496062992"/>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BABA-924D-E347-964A-E7F23BA349FF}">
  <sheetPr>
    <tabColor theme="8" tint="0.59999389629810485"/>
    <pageSetUpPr fitToPage="1"/>
  </sheetPr>
  <dimension ref="B1:X54"/>
  <sheetViews>
    <sheetView tabSelected="1" view="pageBreakPreview" topLeftCell="A20" zoomScaleNormal="163" zoomScaleSheetLayoutView="100" workbookViewId="0">
      <selection activeCell="K16" sqref="K16"/>
    </sheetView>
  </sheetViews>
  <sheetFormatPr baseColWidth="10" defaultColWidth="11.5" defaultRowHeight="13.8" x14ac:dyDescent="0.3"/>
  <cols>
    <col min="1" max="1" width="8.796875" style="2" customWidth="1"/>
    <col min="2" max="2" width="8.5" style="1" customWidth="1"/>
    <col min="3" max="3" width="50.5" style="2" customWidth="1"/>
    <col min="4" max="4" width="54.5" style="3" customWidth="1"/>
    <col min="5" max="5" width="3.5" style="2" customWidth="1"/>
    <col min="6" max="6" width="4.5" style="2" customWidth="1"/>
    <col min="7" max="9" width="3.5" style="2" customWidth="1"/>
    <col min="10" max="10" width="2" style="2" customWidth="1"/>
    <col min="11" max="11" width="9.19921875" style="2" customWidth="1"/>
    <col min="12" max="12" width="6.5" style="4" hidden="1" customWidth="1"/>
    <col min="13" max="13" width="6" style="5" hidden="1" customWidth="1"/>
    <col min="14" max="14" width="5.5" style="5" hidden="1" customWidth="1"/>
    <col min="15" max="15" width="7.5" style="5" hidden="1" customWidth="1"/>
    <col min="16" max="16" width="9.5" style="5" hidden="1" customWidth="1"/>
    <col min="17" max="17" width="3.19921875" style="5" hidden="1" customWidth="1"/>
    <col min="18" max="18" width="6" style="5" hidden="1" customWidth="1"/>
    <col min="19" max="19" width="3.19921875" style="5" hidden="1" customWidth="1"/>
    <col min="20" max="20" width="11.5" style="5" customWidth="1"/>
    <col min="21" max="22" width="11.5" style="5"/>
    <col min="23" max="24" width="11.5" style="4"/>
    <col min="25" max="257" width="11.5" style="2"/>
    <col min="258" max="258" width="7" style="2" customWidth="1"/>
    <col min="259" max="260" width="50.5" style="2" customWidth="1"/>
    <col min="261" max="265" width="3.5" style="2" customWidth="1"/>
    <col min="266" max="266" width="2" style="2" customWidth="1"/>
    <col min="267" max="268" width="6.5" style="2" customWidth="1"/>
    <col min="269" max="269" width="5.5" style="2" customWidth="1"/>
    <col min="270" max="270" width="3.19921875" style="2" customWidth="1"/>
    <col min="271" max="271" width="7.5" style="2" customWidth="1"/>
    <col min="272" max="272" width="9.5" style="2" customWidth="1"/>
    <col min="273" max="273" width="3.19921875" style="2" customWidth="1"/>
    <col min="274" max="274" width="6" style="2" customWidth="1"/>
    <col min="275" max="275" width="3.19921875" style="2" customWidth="1"/>
    <col min="276" max="513" width="11.5" style="2"/>
    <col min="514" max="514" width="7" style="2" customWidth="1"/>
    <col min="515" max="516" width="50.5" style="2" customWidth="1"/>
    <col min="517" max="521" width="3.5" style="2" customWidth="1"/>
    <col min="522" max="522" width="2" style="2" customWidth="1"/>
    <col min="523" max="524" width="6.5" style="2" customWidth="1"/>
    <col min="525" max="525" width="5.5" style="2" customWidth="1"/>
    <col min="526" max="526" width="3.19921875" style="2" customWidth="1"/>
    <col min="527" max="527" width="7.5" style="2" customWidth="1"/>
    <col min="528" max="528" width="9.5" style="2" customWidth="1"/>
    <col min="529" max="529" width="3.19921875" style="2" customWidth="1"/>
    <col min="530" max="530" width="6" style="2" customWidth="1"/>
    <col min="531" max="531" width="3.19921875" style="2" customWidth="1"/>
    <col min="532" max="769" width="11.5" style="2"/>
    <col min="770" max="770" width="7" style="2" customWidth="1"/>
    <col min="771" max="772" width="50.5" style="2" customWidth="1"/>
    <col min="773" max="777" width="3.5" style="2" customWidth="1"/>
    <col min="778" max="778" width="2" style="2" customWidth="1"/>
    <col min="779" max="780" width="6.5" style="2" customWidth="1"/>
    <col min="781" max="781" width="5.5" style="2" customWidth="1"/>
    <col min="782" max="782" width="3.19921875" style="2" customWidth="1"/>
    <col min="783" max="783" width="7.5" style="2" customWidth="1"/>
    <col min="784" max="784" width="9.5" style="2" customWidth="1"/>
    <col min="785" max="785" width="3.19921875" style="2" customWidth="1"/>
    <col min="786" max="786" width="6" style="2" customWidth="1"/>
    <col min="787" max="787" width="3.19921875" style="2" customWidth="1"/>
    <col min="788" max="1025" width="11.5" style="2"/>
    <col min="1026" max="1026" width="7" style="2" customWidth="1"/>
    <col min="1027" max="1028" width="50.5" style="2" customWidth="1"/>
    <col min="1029" max="1033" width="3.5" style="2" customWidth="1"/>
    <col min="1034" max="1034" width="2" style="2" customWidth="1"/>
    <col min="1035" max="1036" width="6.5" style="2" customWidth="1"/>
    <col min="1037" max="1037" width="5.5" style="2" customWidth="1"/>
    <col min="1038" max="1038" width="3.19921875" style="2" customWidth="1"/>
    <col min="1039" max="1039" width="7.5" style="2" customWidth="1"/>
    <col min="1040" max="1040" width="9.5" style="2" customWidth="1"/>
    <col min="1041" max="1041" width="3.19921875" style="2" customWidth="1"/>
    <col min="1042" max="1042" width="6" style="2" customWidth="1"/>
    <col min="1043" max="1043" width="3.19921875" style="2" customWidth="1"/>
    <col min="1044" max="1281" width="11.5" style="2"/>
    <col min="1282" max="1282" width="7" style="2" customWidth="1"/>
    <col min="1283" max="1284" width="50.5" style="2" customWidth="1"/>
    <col min="1285" max="1289" width="3.5" style="2" customWidth="1"/>
    <col min="1290" max="1290" width="2" style="2" customWidth="1"/>
    <col min="1291" max="1292" width="6.5" style="2" customWidth="1"/>
    <col min="1293" max="1293" width="5.5" style="2" customWidth="1"/>
    <col min="1294" max="1294" width="3.19921875" style="2" customWidth="1"/>
    <col min="1295" max="1295" width="7.5" style="2" customWidth="1"/>
    <col min="1296" max="1296" width="9.5" style="2" customWidth="1"/>
    <col min="1297" max="1297" width="3.19921875" style="2" customWidth="1"/>
    <col min="1298" max="1298" width="6" style="2" customWidth="1"/>
    <col min="1299" max="1299" width="3.19921875" style="2" customWidth="1"/>
    <col min="1300" max="1537" width="11.5" style="2"/>
    <col min="1538" max="1538" width="7" style="2" customWidth="1"/>
    <col min="1539" max="1540" width="50.5" style="2" customWidth="1"/>
    <col min="1541" max="1545" width="3.5" style="2" customWidth="1"/>
    <col min="1546" max="1546" width="2" style="2" customWidth="1"/>
    <col min="1547" max="1548" width="6.5" style="2" customWidth="1"/>
    <col min="1549" max="1549" width="5.5" style="2" customWidth="1"/>
    <col min="1550" max="1550" width="3.19921875" style="2" customWidth="1"/>
    <col min="1551" max="1551" width="7.5" style="2" customWidth="1"/>
    <col min="1552" max="1552" width="9.5" style="2" customWidth="1"/>
    <col min="1553" max="1553" width="3.19921875" style="2" customWidth="1"/>
    <col min="1554" max="1554" width="6" style="2" customWidth="1"/>
    <col min="1555" max="1555" width="3.19921875" style="2" customWidth="1"/>
    <col min="1556" max="1793" width="11.5" style="2"/>
    <col min="1794" max="1794" width="7" style="2" customWidth="1"/>
    <col min="1795" max="1796" width="50.5" style="2" customWidth="1"/>
    <col min="1797" max="1801" width="3.5" style="2" customWidth="1"/>
    <col min="1802" max="1802" width="2" style="2" customWidth="1"/>
    <col min="1803" max="1804" width="6.5" style="2" customWidth="1"/>
    <col min="1805" max="1805" width="5.5" style="2" customWidth="1"/>
    <col min="1806" max="1806" width="3.19921875" style="2" customWidth="1"/>
    <col min="1807" max="1807" width="7.5" style="2" customWidth="1"/>
    <col min="1808" max="1808" width="9.5" style="2" customWidth="1"/>
    <col min="1809" max="1809" width="3.19921875" style="2" customWidth="1"/>
    <col min="1810" max="1810" width="6" style="2" customWidth="1"/>
    <col min="1811" max="1811" width="3.19921875" style="2" customWidth="1"/>
    <col min="1812" max="2049" width="11.5" style="2"/>
    <col min="2050" max="2050" width="7" style="2" customWidth="1"/>
    <col min="2051" max="2052" width="50.5" style="2" customWidth="1"/>
    <col min="2053" max="2057" width="3.5" style="2" customWidth="1"/>
    <col min="2058" max="2058" width="2" style="2" customWidth="1"/>
    <col min="2059" max="2060" width="6.5" style="2" customWidth="1"/>
    <col min="2061" max="2061" width="5.5" style="2" customWidth="1"/>
    <col min="2062" max="2062" width="3.19921875" style="2" customWidth="1"/>
    <col min="2063" max="2063" width="7.5" style="2" customWidth="1"/>
    <col min="2064" max="2064" width="9.5" style="2" customWidth="1"/>
    <col min="2065" max="2065" width="3.19921875" style="2" customWidth="1"/>
    <col min="2066" max="2066" width="6" style="2" customWidth="1"/>
    <col min="2067" max="2067" width="3.19921875" style="2" customWidth="1"/>
    <col min="2068" max="2305" width="11.5" style="2"/>
    <col min="2306" max="2306" width="7" style="2" customWidth="1"/>
    <col min="2307" max="2308" width="50.5" style="2" customWidth="1"/>
    <col min="2309" max="2313" width="3.5" style="2" customWidth="1"/>
    <col min="2314" max="2314" width="2" style="2" customWidth="1"/>
    <col min="2315" max="2316" width="6.5" style="2" customWidth="1"/>
    <col min="2317" max="2317" width="5.5" style="2" customWidth="1"/>
    <col min="2318" max="2318" width="3.19921875" style="2" customWidth="1"/>
    <col min="2319" max="2319" width="7.5" style="2" customWidth="1"/>
    <col min="2320" max="2320" width="9.5" style="2" customWidth="1"/>
    <col min="2321" max="2321" width="3.19921875" style="2" customWidth="1"/>
    <col min="2322" max="2322" width="6" style="2" customWidth="1"/>
    <col min="2323" max="2323" width="3.19921875" style="2" customWidth="1"/>
    <col min="2324" max="2561" width="11.5" style="2"/>
    <col min="2562" max="2562" width="7" style="2" customWidth="1"/>
    <col min="2563" max="2564" width="50.5" style="2" customWidth="1"/>
    <col min="2565" max="2569" width="3.5" style="2" customWidth="1"/>
    <col min="2570" max="2570" width="2" style="2" customWidth="1"/>
    <col min="2571" max="2572" width="6.5" style="2" customWidth="1"/>
    <col min="2573" max="2573" width="5.5" style="2" customWidth="1"/>
    <col min="2574" max="2574" width="3.19921875" style="2" customWidth="1"/>
    <col min="2575" max="2575" width="7.5" style="2" customWidth="1"/>
    <col min="2576" max="2576" width="9.5" style="2" customWidth="1"/>
    <col min="2577" max="2577" width="3.19921875" style="2" customWidth="1"/>
    <col min="2578" max="2578" width="6" style="2" customWidth="1"/>
    <col min="2579" max="2579" width="3.19921875" style="2" customWidth="1"/>
    <col min="2580" max="2817" width="11.5" style="2"/>
    <col min="2818" max="2818" width="7" style="2" customWidth="1"/>
    <col min="2819" max="2820" width="50.5" style="2" customWidth="1"/>
    <col min="2821" max="2825" width="3.5" style="2" customWidth="1"/>
    <col min="2826" max="2826" width="2" style="2" customWidth="1"/>
    <col min="2827" max="2828" width="6.5" style="2" customWidth="1"/>
    <col min="2829" max="2829" width="5.5" style="2" customWidth="1"/>
    <col min="2830" max="2830" width="3.19921875" style="2" customWidth="1"/>
    <col min="2831" max="2831" width="7.5" style="2" customWidth="1"/>
    <col min="2832" max="2832" width="9.5" style="2" customWidth="1"/>
    <col min="2833" max="2833" width="3.19921875" style="2" customWidth="1"/>
    <col min="2834" max="2834" width="6" style="2" customWidth="1"/>
    <col min="2835" max="2835" width="3.19921875" style="2" customWidth="1"/>
    <col min="2836" max="3073" width="11.5" style="2"/>
    <col min="3074" max="3074" width="7" style="2" customWidth="1"/>
    <col min="3075" max="3076" width="50.5" style="2" customWidth="1"/>
    <col min="3077" max="3081" width="3.5" style="2" customWidth="1"/>
    <col min="3082" max="3082" width="2" style="2" customWidth="1"/>
    <col min="3083" max="3084" width="6.5" style="2" customWidth="1"/>
    <col min="3085" max="3085" width="5.5" style="2" customWidth="1"/>
    <col min="3086" max="3086" width="3.19921875" style="2" customWidth="1"/>
    <col min="3087" max="3087" width="7.5" style="2" customWidth="1"/>
    <col min="3088" max="3088" width="9.5" style="2" customWidth="1"/>
    <col min="3089" max="3089" width="3.19921875" style="2" customWidth="1"/>
    <col min="3090" max="3090" width="6" style="2" customWidth="1"/>
    <col min="3091" max="3091" width="3.19921875" style="2" customWidth="1"/>
    <col min="3092" max="3329" width="11.5" style="2"/>
    <col min="3330" max="3330" width="7" style="2" customWidth="1"/>
    <col min="3331" max="3332" width="50.5" style="2" customWidth="1"/>
    <col min="3333" max="3337" width="3.5" style="2" customWidth="1"/>
    <col min="3338" max="3338" width="2" style="2" customWidth="1"/>
    <col min="3339" max="3340" width="6.5" style="2" customWidth="1"/>
    <col min="3341" max="3341" width="5.5" style="2" customWidth="1"/>
    <col min="3342" max="3342" width="3.19921875" style="2" customWidth="1"/>
    <col min="3343" max="3343" width="7.5" style="2" customWidth="1"/>
    <col min="3344" max="3344" width="9.5" style="2" customWidth="1"/>
    <col min="3345" max="3345" width="3.19921875" style="2" customWidth="1"/>
    <col min="3346" max="3346" width="6" style="2" customWidth="1"/>
    <col min="3347" max="3347" width="3.19921875" style="2" customWidth="1"/>
    <col min="3348" max="3585" width="11.5" style="2"/>
    <col min="3586" max="3586" width="7" style="2" customWidth="1"/>
    <col min="3587" max="3588" width="50.5" style="2" customWidth="1"/>
    <col min="3589" max="3593" width="3.5" style="2" customWidth="1"/>
    <col min="3594" max="3594" width="2" style="2" customWidth="1"/>
    <col min="3595" max="3596" width="6.5" style="2" customWidth="1"/>
    <col min="3597" max="3597" width="5.5" style="2" customWidth="1"/>
    <col min="3598" max="3598" width="3.19921875" style="2" customWidth="1"/>
    <col min="3599" max="3599" width="7.5" style="2" customWidth="1"/>
    <col min="3600" max="3600" width="9.5" style="2" customWidth="1"/>
    <col min="3601" max="3601" width="3.19921875" style="2" customWidth="1"/>
    <col min="3602" max="3602" width="6" style="2" customWidth="1"/>
    <col min="3603" max="3603" width="3.19921875" style="2" customWidth="1"/>
    <col min="3604" max="3841" width="11.5" style="2"/>
    <col min="3842" max="3842" width="7" style="2" customWidth="1"/>
    <col min="3843" max="3844" width="50.5" style="2" customWidth="1"/>
    <col min="3845" max="3849" width="3.5" style="2" customWidth="1"/>
    <col min="3850" max="3850" width="2" style="2" customWidth="1"/>
    <col min="3851" max="3852" width="6.5" style="2" customWidth="1"/>
    <col min="3853" max="3853" width="5.5" style="2" customWidth="1"/>
    <col min="3854" max="3854" width="3.19921875" style="2" customWidth="1"/>
    <col min="3855" max="3855" width="7.5" style="2" customWidth="1"/>
    <col min="3856" max="3856" width="9.5" style="2" customWidth="1"/>
    <col min="3857" max="3857" width="3.19921875" style="2" customWidth="1"/>
    <col min="3858" max="3858" width="6" style="2" customWidth="1"/>
    <col min="3859" max="3859" width="3.19921875" style="2" customWidth="1"/>
    <col min="3860" max="4097" width="11.5" style="2"/>
    <col min="4098" max="4098" width="7" style="2" customWidth="1"/>
    <col min="4099" max="4100" width="50.5" style="2" customWidth="1"/>
    <col min="4101" max="4105" width="3.5" style="2" customWidth="1"/>
    <col min="4106" max="4106" width="2" style="2" customWidth="1"/>
    <col min="4107" max="4108" width="6.5" style="2" customWidth="1"/>
    <col min="4109" max="4109" width="5.5" style="2" customWidth="1"/>
    <col min="4110" max="4110" width="3.19921875" style="2" customWidth="1"/>
    <col min="4111" max="4111" width="7.5" style="2" customWidth="1"/>
    <col min="4112" max="4112" width="9.5" style="2" customWidth="1"/>
    <col min="4113" max="4113" width="3.19921875" style="2" customWidth="1"/>
    <col min="4114" max="4114" width="6" style="2" customWidth="1"/>
    <col min="4115" max="4115" width="3.19921875" style="2" customWidth="1"/>
    <col min="4116" max="4353" width="11.5" style="2"/>
    <col min="4354" max="4354" width="7" style="2" customWidth="1"/>
    <col min="4355" max="4356" width="50.5" style="2" customWidth="1"/>
    <col min="4357" max="4361" width="3.5" style="2" customWidth="1"/>
    <col min="4362" max="4362" width="2" style="2" customWidth="1"/>
    <col min="4363" max="4364" width="6.5" style="2" customWidth="1"/>
    <col min="4365" max="4365" width="5.5" style="2" customWidth="1"/>
    <col min="4366" max="4366" width="3.19921875" style="2" customWidth="1"/>
    <col min="4367" max="4367" width="7.5" style="2" customWidth="1"/>
    <col min="4368" max="4368" width="9.5" style="2" customWidth="1"/>
    <col min="4369" max="4369" width="3.19921875" style="2" customWidth="1"/>
    <col min="4370" max="4370" width="6" style="2" customWidth="1"/>
    <col min="4371" max="4371" width="3.19921875" style="2" customWidth="1"/>
    <col min="4372" max="4609" width="11.5" style="2"/>
    <col min="4610" max="4610" width="7" style="2" customWidth="1"/>
    <col min="4611" max="4612" width="50.5" style="2" customWidth="1"/>
    <col min="4613" max="4617" width="3.5" style="2" customWidth="1"/>
    <col min="4618" max="4618" width="2" style="2" customWidth="1"/>
    <col min="4619" max="4620" width="6.5" style="2" customWidth="1"/>
    <col min="4621" max="4621" width="5.5" style="2" customWidth="1"/>
    <col min="4622" max="4622" width="3.19921875" style="2" customWidth="1"/>
    <col min="4623" max="4623" width="7.5" style="2" customWidth="1"/>
    <col min="4624" max="4624" width="9.5" style="2" customWidth="1"/>
    <col min="4625" max="4625" width="3.19921875" style="2" customWidth="1"/>
    <col min="4626" max="4626" width="6" style="2" customWidth="1"/>
    <col min="4627" max="4627" width="3.19921875" style="2" customWidth="1"/>
    <col min="4628" max="4865" width="11.5" style="2"/>
    <col min="4866" max="4866" width="7" style="2" customWidth="1"/>
    <col min="4867" max="4868" width="50.5" style="2" customWidth="1"/>
    <col min="4869" max="4873" width="3.5" style="2" customWidth="1"/>
    <col min="4874" max="4874" width="2" style="2" customWidth="1"/>
    <col min="4875" max="4876" width="6.5" style="2" customWidth="1"/>
    <col min="4877" max="4877" width="5.5" style="2" customWidth="1"/>
    <col min="4878" max="4878" width="3.19921875" style="2" customWidth="1"/>
    <col min="4879" max="4879" width="7.5" style="2" customWidth="1"/>
    <col min="4880" max="4880" width="9.5" style="2" customWidth="1"/>
    <col min="4881" max="4881" width="3.19921875" style="2" customWidth="1"/>
    <col min="4882" max="4882" width="6" style="2" customWidth="1"/>
    <col min="4883" max="4883" width="3.19921875" style="2" customWidth="1"/>
    <col min="4884" max="5121" width="11.5" style="2"/>
    <col min="5122" max="5122" width="7" style="2" customWidth="1"/>
    <col min="5123" max="5124" width="50.5" style="2" customWidth="1"/>
    <col min="5125" max="5129" width="3.5" style="2" customWidth="1"/>
    <col min="5130" max="5130" width="2" style="2" customWidth="1"/>
    <col min="5131" max="5132" width="6.5" style="2" customWidth="1"/>
    <col min="5133" max="5133" width="5.5" style="2" customWidth="1"/>
    <col min="5134" max="5134" width="3.19921875" style="2" customWidth="1"/>
    <col min="5135" max="5135" width="7.5" style="2" customWidth="1"/>
    <col min="5136" max="5136" width="9.5" style="2" customWidth="1"/>
    <col min="5137" max="5137" width="3.19921875" style="2" customWidth="1"/>
    <col min="5138" max="5138" width="6" style="2" customWidth="1"/>
    <col min="5139" max="5139" width="3.19921875" style="2" customWidth="1"/>
    <col min="5140" max="5377" width="11.5" style="2"/>
    <col min="5378" max="5378" width="7" style="2" customWidth="1"/>
    <col min="5379" max="5380" width="50.5" style="2" customWidth="1"/>
    <col min="5381" max="5385" width="3.5" style="2" customWidth="1"/>
    <col min="5386" max="5386" width="2" style="2" customWidth="1"/>
    <col min="5387" max="5388" width="6.5" style="2" customWidth="1"/>
    <col min="5389" max="5389" width="5.5" style="2" customWidth="1"/>
    <col min="5390" max="5390" width="3.19921875" style="2" customWidth="1"/>
    <col min="5391" max="5391" width="7.5" style="2" customWidth="1"/>
    <col min="5392" max="5392" width="9.5" style="2" customWidth="1"/>
    <col min="5393" max="5393" width="3.19921875" style="2" customWidth="1"/>
    <col min="5394" max="5394" width="6" style="2" customWidth="1"/>
    <col min="5395" max="5395" width="3.19921875" style="2" customWidth="1"/>
    <col min="5396" max="5633" width="11.5" style="2"/>
    <col min="5634" max="5634" width="7" style="2" customWidth="1"/>
    <col min="5635" max="5636" width="50.5" style="2" customWidth="1"/>
    <col min="5637" max="5641" width="3.5" style="2" customWidth="1"/>
    <col min="5642" max="5642" width="2" style="2" customWidth="1"/>
    <col min="5643" max="5644" width="6.5" style="2" customWidth="1"/>
    <col min="5645" max="5645" width="5.5" style="2" customWidth="1"/>
    <col min="5646" max="5646" width="3.19921875" style="2" customWidth="1"/>
    <col min="5647" max="5647" width="7.5" style="2" customWidth="1"/>
    <col min="5648" max="5648" width="9.5" style="2" customWidth="1"/>
    <col min="5649" max="5649" width="3.19921875" style="2" customWidth="1"/>
    <col min="5650" max="5650" width="6" style="2" customWidth="1"/>
    <col min="5651" max="5651" width="3.19921875" style="2" customWidth="1"/>
    <col min="5652" max="5889" width="11.5" style="2"/>
    <col min="5890" max="5890" width="7" style="2" customWidth="1"/>
    <col min="5891" max="5892" width="50.5" style="2" customWidth="1"/>
    <col min="5893" max="5897" width="3.5" style="2" customWidth="1"/>
    <col min="5898" max="5898" width="2" style="2" customWidth="1"/>
    <col min="5899" max="5900" width="6.5" style="2" customWidth="1"/>
    <col min="5901" max="5901" width="5.5" style="2" customWidth="1"/>
    <col min="5902" max="5902" width="3.19921875" style="2" customWidth="1"/>
    <col min="5903" max="5903" width="7.5" style="2" customWidth="1"/>
    <col min="5904" max="5904" width="9.5" style="2" customWidth="1"/>
    <col min="5905" max="5905" width="3.19921875" style="2" customWidth="1"/>
    <col min="5906" max="5906" width="6" style="2" customWidth="1"/>
    <col min="5907" max="5907" width="3.19921875" style="2" customWidth="1"/>
    <col min="5908" max="6145" width="11.5" style="2"/>
    <col min="6146" max="6146" width="7" style="2" customWidth="1"/>
    <col min="6147" max="6148" width="50.5" style="2" customWidth="1"/>
    <col min="6149" max="6153" width="3.5" style="2" customWidth="1"/>
    <col min="6154" max="6154" width="2" style="2" customWidth="1"/>
    <col min="6155" max="6156" width="6.5" style="2" customWidth="1"/>
    <col min="6157" max="6157" width="5.5" style="2" customWidth="1"/>
    <col min="6158" max="6158" width="3.19921875" style="2" customWidth="1"/>
    <col min="6159" max="6159" width="7.5" style="2" customWidth="1"/>
    <col min="6160" max="6160" width="9.5" style="2" customWidth="1"/>
    <col min="6161" max="6161" width="3.19921875" style="2" customWidth="1"/>
    <col min="6162" max="6162" width="6" style="2" customWidth="1"/>
    <col min="6163" max="6163" width="3.19921875" style="2" customWidth="1"/>
    <col min="6164" max="6401" width="11.5" style="2"/>
    <col min="6402" max="6402" width="7" style="2" customWidth="1"/>
    <col min="6403" max="6404" width="50.5" style="2" customWidth="1"/>
    <col min="6405" max="6409" width="3.5" style="2" customWidth="1"/>
    <col min="6410" max="6410" width="2" style="2" customWidth="1"/>
    <col min="6411" max="6412" width="6.5" style="2" customWidth="1"/>
    <col min="6413" max="6413" width="5.5" style="2" customWidth="1"/>
    <col min="6414" max="6414" width="3.19921875" style="2" customWidth="1"/>
    <col min="6415" max="6415" width="7.5" style="2" customWidth="1"/>
    <col min="6416" max="6416" width="9.5" style="2" customWidth="1"/>
    <col min="6417" max="6417" width="3.19921875" style="2" customWidth="1"/>
    <col min="6418" max="6418" width="6" style="2" customWidth="1"/>
    <col min="6419" max="6419" width="3.19921875" style="2" customWidth="1"/>
    <col min="6420" max="6657" width="11.5" style="2"/>
    <col min="6658" max="6658" width="7" style="2" customWidth="1"/>
    <col min="6659" max="6660" width="50.5" style="2" customWidth="1"/>
    <col min="6661" max="6665" width="3.5" style="2" customWidth="1"/>
    <col min="6666" max="6666" width="2" style="2" customWidth="1"/>
    <col min="6667" max="6668" width="6.5" style="2" customWidth="1"/>
    <col min="6669" max="6669" width="5.5" style="2" customWidth="1"/>
    <col min="6670" max="6670" width="3.19921875" style="2" customWidth="1"/>
    <col min="6671" max="6671" width="7.5" style="2" customWidth="1"/>
    <col min="6672" max="6672" width="9.5" style="2" customWidth="1"/>
    <col min="6673" max="6673" width="3.19921875" style="2" customWidth="1"/>
    <col min="6674" max="6674" width="6" style="2" customWidth="1"/>
    <col min="6675" max="6675" width="3.19921875" style="2" customWidth="1"/>
    <col min="6676" max="6913" width="11.5" style="2"/>
    <col min="6914" max="6914" width="7" style="2" customWidth="1"/>
    <col min="6915" max="6916" width="50.5" style="2" customWidth="1"/>
    <col min="6917" max="6921" width="3.5" style="2" customWidth="1"/>
    <col min="6922" max="6922" width="2" style="2" customWidth="1"/>
    <col min="6923" max="6924" width="6.5" style="2" customWidth="1"/>
    <col min="6925" max="6925" width="5.5" style="2" customWidth="1"/>
    <col min="6926" max="6926" width="3.19921875" style="2" customWidth="1"/>
    <col min="6927" max="6927" width="7.5" style="2" customWidth="1"/>
    <col min="6928" max="6928" width="9.5" style="2" customWidth="1"/>
    <col min="6929" max="6929" width="3.19921875" style="2" customWidth="1"/>
    <col min="6930" max="6930" width="6" style="2" customWidth="1"/>
    <col min="6931" max="6931" width="3.19921875" style="2" customWidth="1"/>
    <col min="6932" max="7169" width="11.5" style="2"/>
    <col min="7170" max="7170" width="7" style="2" customWidth="1"/>
    <col min="7171" max="7172" width="50.5" style="2" customWidth="1"/>
    <col min="7173" max="7177" width="3.5" style="2" customWidth="1"/>
    <col min="7178" max="7178" width="2" style="2" customWidth="1"/>
    <col min="7179" max="7180" width="6.5" style="2" customWidth="1"/>
    <col min="7181" max="7181" width="5.5" style="2" customWidth="1"/>
    <col min="7182" max="7182" width="3.19921875" style="2" customWidth="1"/>
    <col min="7183" max="7183" width="7.5" style="2" customWidth="1"/>
    <col min="7184" max="7184" width="9.5" style="2" customWidth="1"/>
    <col min="7185" max="7185" width="3.19921875" style="2" customWidth="1"/>
    <col min="7186" max="7186" width="6" style="2" customWidth="1"/>
    <col min="7187" max="7187" width="3.19921875" style="2" customWidth="1"/>
    <col min="7188" max="7425" width="11.5" style="2"/>
    <col min="7426" max="7426" width="7" style="2" customWidth="1"/>
    <col min="7427" max="7428" width="50.5" style="2" customWidth="1"/>
    <col min="7429" max="7433" width="3.5" style="2" customWidth="1"/>
    <col min="7434" max="7434" width="2" style="2" customWidth="1"/>
    <col min="7435" max="7436" width="6.5" style="2" customWidth="1"/>
    <col min="7437" max="7437" width="5.5" style="2" customWidth="1"/>
    <col min="7438" max="7438" width="3.19921875" style="2" customWidth="1"/>
    <col min="7439" max="7439" width="7.5" style="2" customWidth="1"/>
    <col min="7440" max="7440" width="9.5" style="2" customWidth="1"/>
    <col min="7441" max="7441" width="3.19921875" style="2" customWidth="1"/>
    <col min="7442" max="7442" width="6" style="2" customWidth="1"/>
    <col min="7443" max="7443" width="3.19921875" style="2" customWidth="1"/>
    <col min="7444" max="7681" width="11.5" style="2"/>
    <col min="7682" max="7682" width="7" style="2" customWidth="1"/>
    <col min="7683" max="7684" width="50.5" style="2" customWidth="1"/>
    <col min="7685" max="7689" width="3.5" style="2" customWidth="1"/>
    <col min="7690" max="7690" width="2" style="2" customWidth="1"/>
    <col min="7691" max="7692" width="6.5" style="2" customWidth="1"/>
    <col min="7693" max="7693" width="5.5" style="2" customWidth="1"/>
    <col min="7694" max="7694" width="3.19921875" style="2" customWidth="1"/>
    <col min="7695" max="7695" width="7.5" style="2" customWidth="1"/>
    <col min="7696" max="7696" width="9.5" style="2" customWidth="1"/>
    <col min="7697" max="7697" width="3.19921875" style="2" customWidth="1"/>
    <col min="7698" max="7698" width="6" style="2" customWidth="1"/>
    <col min="7699" max="7699" width="3.19921875" style="2" customWidth="1"/>
    <col min="7700" max="7937" width="11.5" style="2"/>
    <col min="7938" max="7938" width="7" style="2" customWidth="1"/>
    <col min="7939" max="7940" width="50.5" style="2" customWidth="1"/>
    <col min="7941" max="7945" width="3.5" style="2" customWidth="1"/>
    <col min="7946" max="7946" width="2" style="2" customWidth="1"/>
    <col min="7947" max="7948" width="6.5" style="2" customWidth="1"/>
    <col min="7949" max="7949" width="5.5" style="2" customWidth="1"/>
    <col min="7950" max="7950" width="3.19921875" style="2" customWidth="1"/>
    <col min="7951" max="7951" width="7.5" style="2" customWidth="1"/>
    <col min="7952" max="7952" width="9.5" style="2" customWidth="1"/>
    <col min="7953" max="7953" width="3.19921875" style="2" customWidth="1"/>
    <col min="7954" max="7954" width="6" style="2" customWidth="1"/>
    <col min="7955" max="7955" width="3.19921875" style="2" customWidth="1"/>
    <col min="7956" max="8193" width="11.5" style="2"/>
    <col min="8194" max="8194" width="7" style="2" customWidth="1"/>
    <col min="8195" max="8196" width="50.5" style="2" customWidth="1"/>
    <col min="8197" max="8201" width="3.5" style="2" customWidth="1"/>
    <col min="8202" max="8202" width="2" style="2" customWidth="1"/>
    <col min="8203" max="8204" width="6.5" style="2" customWidth="1"/>
    <col min="8205" max="8205" width="5.5" style="2" customWidth="1"/>
    <col min="8206" max="8206" width="3.19921875" style="2" customWidth="1"/>
    <col min="8207" max="8207" width="7.5" style="2" customWidth="1"/>
    <col min="8208" max="8208" width="9.5" style="2" customWidth="1"/>
    <col min="8209" max="8209" width="3.19921875" style="2" customWidth="1"/>
    <col min="8210" max="8210" width="6" style="2" customWidth="1"/>
    <col min="8211" max="8211" width="3.19921875" style="2" customWidth="1"/>
    <col min="8212" max="8449" width="11.5" style="2"/>
    <col min="8450" max="8450" width="7" style="2" customWidth="1"/>
    <col min="8451" max="8452" width="50.5" style="2" customWidth="1"/>
    <col min="8453" max="8457" width="3.5" style="2" customWidth="1"/>
    <col min="8458" max="8458" width="2" style="2" customWidth="1"/>
    <col min="8459" max="8460" width="6.5" style="2" customWidth="1"/>
    <col min="8461" max="8461" width="5.5" style="2" customWidth="1"/>
    <col min="8462" max="8462" width="3.19921875" style="2" customWidth="1"/>
    <col min="8463" max="8463" width="7.5" style="2" customWidth="1"/>
    <col min="8464" max="8464" width="9.5" style="2" customWidth="1"/>
    <col min="8465" max="8465" width="3.19921875" style="2" customWidth="1"/>
    <col min="8466" max="8466" width="6" style="2" customWidth="1"/>
    <col min="8467" max="8467" width="3.19921875" style="2" customWidth="1"/>
    <col min="8468" max="8705" width="11.5" style="2"/>
    <col min="8706" max="8706" width="7" style="2" customWidth="1"/>
    <col min="8707" max="8708" width="50.5" style="2" customWidth="1"/>
    <col min="8709" max="8713" width="3.5" style="2" customWidth="1"/>
    <col min="8714" max="8714" width="2" style="2" customWidth="1"/>
    <col min="8715" max="8716" width="6.5" style="2" customWidth="1"/>
    <col min="8717" max="8717" width="5.5" style="2" customWidth="1"/>
    <col min="8718" max="8718" width="3.19921875" style="2" customWidth="1"/>
    <col min="8719" max="8719" width="7.5" style="2" customWidth="1"/>
    <col min="8720" max="8720" width="9.5" style="2" customWidth="1"/>
    <col min="8721" max="8721" width="3.19921875" style="2" customWidth="1"/>
    <col min="8722" max="8722" width="6" style="2" customWidth="1"/>
    <col min="8723" max="8723" width="3.19921875" style="2" customWidth="1"/>
    <col min="8724" max="8961" width="11.5" style="2"/>
    <col min="8962" max="8962" width="7" style="2" customWidth="1"/>
    <col min="8963" max="8964" width="50.5" style="2" customWidth="1"/>
    <col min="8965" max="8969" width="3.5" style="2" customWidth="1"/>
    <col min="8970" max="8970" width="2" style="2" customWidth="1"/>
    <col min="8971" max="8972" width="6.5" style="2" customWidth="1"/>
    <col min="8973" max="8973" width="5.5" style="2" customWidth="1"/>
    <col min="8974" max="8974" width="3.19921875" style="2" customWidth="1"/>
    <col min="8975" max="8975" width="7.5" style="2" customWidth="1"/>
    <col min="8976" max="8976" width="9.5" style="2" customWidth="1"/>
    <col min="8977" max="8977" width="3.19921875" style="2" customWidth="1"/>
    <col min="8978" max="8978" width="6" style="2" customWidth="1"/>
    <col min="8979" max="8979" width="3.19921875" style="2" customWidth="1"/>
    <col min="8980" max="9217" width="11.5" style="2"/>
    <col min="9218" max="9218" width="7" style="2" customWidth="1"/>
    <col min="9219" max="9220" width="50.5" style="2" customWidth="1"/>
    <col min="9221" max="9225" width="3.5" style="2" customWidth="1"/>
    <col min="9226" max="9226" width="2" style="2" customWidth="1"/>
    <col min="9227" max="9228" width="6.5" style="2" customWidth="1"/>
    <col min="9229" max="9229" width="5.5" style="2" customWidth="1"/>
    <col min="9230" max="9230" width="3.19921875" style="2" customWidth="1"/>
    <col min="9231" max="9231" width="7.5" style="2" customWidth="1"/>
    <col min="9232" max="9232" width="9.5" style="2" customWidth="1"/>
    <col min="9233" max="9233" width="3.19921875" style="2" customWidth="1"/>
    <col min="9234" max="9234" width="6" style="2" customWidth="1"/>
    <col min="9235" max="9235" width="3.19921875" style="2" customWidth="1"/>
    <col min="9236" max="9473" width="11.5" style="2"/>
    <col min="9474" max="9474" width="7" style="2" customWidth="1"/>
    <col min="9475" max="9476" width="50.5" style="2" customWidth="1"/>
    <col min="9477" max="9481" width="3.5" style="2" customWidth="1"/>
    <col min="9482" max="9482" width="2" style="2" customWidth="1"/>
    <col min="9483" max="9484" width="6.5" style="2" customWidth="1"/>
    <col min="9485" max="9485" width="5.5" style="2" customWidth="1"/>
    <col min="9486" max="9486" width="3.19921875" style="2" customWidth="1"/>
    <col min="9487" max="9487" width="7.5" style="2" customWidth="1"/>
    <col min="9488" max="9488" width="9.5" style="2" customWidth="1"/>
    <col min="9489" max="9489" width="3.19921875" style="2" customWidth="1"/>
    <col min="9490" max="9490" width="6" style="2" customWidth="1"/>
    <col min="9491" max="9491" width="3.19921875" style="2" customWidth="1"/>
    <col min="9492" max="9729" width="11.5" style="2"/>
    <col min="9730" max="9730" width="7" style="2" customWidth="1"/>
    <col min="9731" max="9732" width="50.5" style="2" customWidth="1"/>
    <col min="9733" max="9737" width="3.5" style="2" customWidth="1"/>
    <col min="9738" max="9738" width="2" style="2" customWidth="1"/>
    <col min="9739" max="9740" width="6.5" style="2" customWidth="1"/>
    <col min="9741" max="9741" width="5.5" style="2" customWidth="1"/>
    <col min="9742" max="9742" width="3.19921875" style="2" customWidth="1"/>
    <col min="9743" max="9743" width="7.5" style="2" customWidth="1"/>
    <col min="9744" max="9744" width="9.5" style="2" customWidth="1"/>
    <col min="9745" max="9745" width="3.19921875" style="2" customWidth="1"/>
    <col min="9746" max="9746" width="6" style="2" customWidth="1"/>
    <col min="9747" max="9747" width="3.19921875" style="2" customWidth="1"/>
    <col min="9748" max="9985" width="11.5" style="2"/>
    <col min="9986" max="9986" width="7" style="2" customWidth="1"/>
    <col min="9987" max="9988" width="50.5" style="2" customWidth="1"/>
    <col min="9989" max="9993" width="3.5" style="2" customWidth="1"/>
    <col min="9994" max="9994" width="2" style="2" customWidth="1"/>
    <col min="9995" max="9996" width="6.5" style="2" customWidth="1"/>
    <col min="9997" max="9997" width="5.5" style="2" customWidth="1"/>
    <col min="9998" max="9998" width="3.19921875" style="2" customWidth="1"/>
    <col min="9999" max="9999" width="7.5" style="2" customWidth="1"/>
    <col min="10000" max="10000" width="9.5" style="2" customWidth="1"/>
    <col min="10001" max="10001" width="3.19921875" style="2" customWidth="1"/>
    <col min="10002" max="10002" width="6" style="2" customWidth="1"/>
    <col min="10003" max="10003" width="3.19921875" style="2" customWidth="1"/>
    <col min="10004" max="10241" width="11.5" style="2"/>
    <col min="10242" max="10242" width="7" style="2" customWidth="1"/>
    <col min="10243" max="10244" width="50.5" style="2" customWidth="1"/>
    <col min="10245" max="10249" width="3.5" style="2" customWidth="1"/>
    <col min="10250" max="10250" width="2" style="2" customWidth="1"/>
    <col min="10251" max="10252" width="6.5" style="2" customWidth="1"/>
    <col min="10253" max="10253" width="5.5" style="2" customWidth="1"/>
    <col min="10254" max="10254" width="3.19921875" style="2" customWidth="1"/>
    <col min="10255" max="10255" width="7.5" style="2" customWidth="1"/>
    <col min="10256" max="10256" width="9.5" style="2" customWidth="1"/>
    <col min="10257" max="10257" width="3.19921875" style="2" customWidth="1"/>
    <col min="10258" max="10258" width="6" style="2" customWidth="1"/>
    <col min="10259" max="10259" width="3.19921875" style="2" customWidth="1"/>
    <col min="10260" max="10497" width="11.5" style="2"/>
    <col min="10498" max="10498" width="7" style="2" customWidth="1"/>
    <col min="10499" max="10500" width="50.5" style="2" customWidth="1"/>
    <col min="10501" max="10505" width="3.5" style="2" customWidth="1"/>
    <col min="10506" max="10506" width="2" style="2" customWidth="1"/>
    <col min="10507" max="10508" width="6.5" style="2" customWidth="1"/>
    <col min="10509" max="10509" width="5.5" style="2" customWidth="1"/>
    <col min="10510" max="10510" width="3.19921875" style="2" customWidth="1"/>
    <col min="10511" max="10511" width="7.5" style="2" customWidth="1"/>
    <col min="10512" max="10512" width="9.5" style="2" customWidth="1"/>
    <col min="10513" max="10513" width="3.19921875" style="2" customWidth="1"/>
    <col min="10514" max="10514" width="6" style="2" customWidth="1"/>
    <col min="10515" max="10515" width="3.19921875" style="2" customWidth="1"/>
    <col min="10516" max="10753" width="11.5" style="2"/>
    <col min="10754" max="10754" width="7" style="2" customWidth="1"/>
    <col min="10755" max="10756" width="50.5" style="2" customWidth="1"/>
    <col min="10757" max="10761" width="3.5" style="2" customWidth="1"/>
    <col min="10762" max="10762" width="2" style="2" customWidth="1"/>
    <col min="10763" max="10764" width="6.5" style="2" customWidth="1"/>
    <col min="10765" max="10765" width="5.5" style="2" customWidth="1"/>
    <col min="10766" max="10766" width="3.19921875" style="2" customWidth="1"/>
    <col min="10767" max="10767" width="7.5" style="2" customWidth="1"/>
    <col min="10768" max="10768" width="9.5" style="2" customWidth="1"/>
    <col min="10769" max="10769" width="3.19921875" style="2" customWidth="1"/>
    <col min="10770" max="10770" width="6" style="2" customWidth="1"/>
    <col min="10771" max="10771" width="3.19921875" style="2" customWidth="1"/>
    <col min="10772" max="11009" width="11.5" style="2"/>
    <col min="11010" max="11010" width="7" style="2" customWidth="1"/>
    <col min="11011" max="11012" width="50.5" style="2" customWidth="1"/>
    <col min="11013" max="11017" width="3.5" style="2" customWidth="1"/>
    <col min="11018" max="11018" width="2" style="2" customWidth="1"/>
    <col min="11019" max="11020" width="6.5" style="2" customWidth="1"/>
    <col min="11021" max="11021" width="5.5" style="2" customWidth="1"/>
    <col min="11022" max="11022" width="3.19921875" style="2" customWidth="1"/>
    <col min="11023" max="11023" width="7.5" style="2" customWidth="1"/>
    <col min="11024" max="11024" width="9.5" style="2" customWidth="1"/>
    <col min="11025" max="11025" width="3.19921875" style="2" customWidth="1"/>
    <col min="11026" max="11026" width="6" style="2" customWidth="1"/>
    <col min="11027" max="11027" width="3.19921875" style="2" customWidth="1"/>
    <col min="11028" max="11265" width="11.5" style="2"/>
    <col min="11266" max="11266" width="7" style="2" customWidth="1"/>
    <col min="11267" max="11268" width="50.5" style="2" customWidth="1"/>
    <col min="11269" max="11273" width="3.5" style="2" customWidth="1"/>
    <col min="11274" max="11274" width="2" style="2" customWidth="1"/>
    <col min="11275" max="11276" width="6.5" style="2" customWidth="1"/>
    <col min="11277" max="11277" width="5.5" style="2" customWidth="1"/>
    <col min="11278" max="11278" width="3.19921875" style="2" customWidth="1"/>
    <col min="11279" max="11279" width="7.5" style="2" customWidth="1"/>
    <col min="11280" max="11280" width="9.5" style="2" customWidth="1"/>
    <col min="11281" max="11281" width="3.19921875" style="2" customWidth="1"/>
    <col min="11282" max="11282" width="6" style="2" customWidth="1"/>
    <col min="11283" max="11283" width="3.19921875" style="2" customWidth="1"/>
    <col min="11284" max="11521" width="11.5" style="2"/>
    <col min="11522" max="11522" width="7" style="2" customWidth="1"/>
    <col min="11523" max="11524" width="50.5" style="2" customWidth="1"/>
    <col min="11525" max="11529" width="3.5" style="2" customWidth="1"/>
    <col min="11530" max="11530" width="2" style="2" customWidth="1"/>
    <col min="11531" max="11532" width="6.5" style="2" customWidth="1"/>
    <col min="11533" max="11533" width="5.5" style="2" customWidth="1"/>
    <col min="11534" max="11534" width="3.19921875" style="2" customWidth="1"/>
    <col min="11535" max="11535" width="7.5" style="2" customWidth="1"/>
    <col min="11536" max="11536" width="9.5" style="2" customWidth="1"/>
    <col min="11537" max="11537" width="3.19921875" style="2" customWidth="1"/>
    <col min="11538" max="11538" width="6" style="2" customWidth="1"/>
    <col min="11539" max="11539" width="3.19921875" style="2" customWidth="1"/>
    <col min="11540" max="11777" width="11.5" style="2"/>
    <col min="11778" max="11778" width="7" style="2" customWidth="1"/>
    <col min="11779" max="11780" width="50.5" style="2" customWidth="1"/>
    <col min="11781" max="11785" width="3.5" style="2" customWidth="1"/>
    <col min="11786" max="11786" width="2" style="2" customWidth="1"/>
    <col min="11787" max="11788" width="6.5" style="2" customWidth="1"/>
    <col min="11789" max="11789" width="5.5" style="2" customWidth="1"/>
    <col min="11790" max="11790" width="3.19921875" style="2" customWidth="1"/>
    <col min="11791" max="11791" width="7.5" style="2" customWidth="1"/>
    <col min="11792" max="11792" width="9.5" style="2" customWidth="1"/>
    <col min="11793" max="11793" width="3.19921875" style="2" customWidth="1"/>
    <col min="11794" max="11794" width="6" style="2" customWidth="1"/>
    <col min="11795" max="11795" width="3.19921875" style="2" customWidth="1"/>
    <col min="11796" max="12033" width="11.5" style="2"/>
    <col min="12034" max="12034" width="7" style="2" customWidth="1"/>
    <col min="12035" max="12036" width="50.5" style="2" customWidth="1"/>
    <col min="12037" max="12041" width="3.5" style="2" customWidth="1"/>
    <col min="12042" max="12042" width="2" style="2" customWidth="1"/>
    <col min="12043" max="12044" width="6.5" style="2" customWidth="1"/>
    <col min="12045" max="12045" width="5.5" style="2" customWidth="1"/>
    <col min="12046" max="12046" width="3.19921875" style="2" customWidth="1"/>
    <col min="12047" max="12047" width="7.5" style="2" customWidth="1"/>
    <col min="12048" max="12048" width="9.5" style="2" customWidth="1"/>
    <col min="12049" max="12049" width="3.19921875" style="2" customWidth="1"/>
    <col min="12050" max="12050" width="6" style="2" customWidth="1"/>
    <col min="12051" max="12051" width="3.19921875" style="2" customWidth="1"/>
    <col min="12052" max="12289" width="11.5" style="2"/>
    <col min="12290" max="12290" width="7" style="2" customWidth="1"/>
    <col min="12291" max="12292" width="50.5" style="2" customWidth="1"/>
    <col min="12293" max="12297" width="3.5" style="2" customWidth="1"/>
    <col min="12298" max="12298" width="2" style="2" customWidth="1"/>
    <col min="12299" max="12300" width="6.5" style="2" customWidth="1"/>
    <col min="12301" max="12301" width="5.5" style="2" customWidth="1"/>
    <col min="12302" max="12302" width="3.19921875" style="2" customWidth="1"/>
    <col min="12303" max="12303" width="7.5" style="2" customWidth="1"/>
    <col min="12304" max="12304" width="9.5" style="2" customWidth="1"/>
    <col min="12305" max="12305" width="3.19921875" style="2" customWidth="1"/>
    <col min="12306" max="12306" width="6" style="2" customWidth="1"/>
    <col min="12307" max="12307" width="3.19921875" style="2" customWidth="1"/>
    <col min="12308" max="12545" width="11.5" style="2"/>
    <col min="12546" max="12546" width="7" style="2" customWidth="1"/>
    <col min="12547" max="12548" width="50.5" style="2" customWidth="1"/>
    <col min="12549" max="12553" width="3.5" style="2" customWidth="1"/>
    <col min="12554" max="12554" width="2" style="2" customWidth="1"/>
    <col min="12555" max="12556" width="6.5" style="2" customWidth="1"/>
    <col min="12557" max="12557" width="5.5" style="2" customWidth="1"/>
    <col min="12558" max="12558" width="3.19921875" style="2" customWidth="1"/>
    <col min="12559" max="12559" width="7.5" style="2" customWidth="1"/>
    <col min="12560" max="12560" width="9.5" style="2" customWidth="1"/>
    <col min="12561" max="12561" width="3.19921875" style="2" customWidth="1"/>
    <col min="12562" max="12562" width="6" style="2" customWidth="1"/>
    <col min="12563" max="12563" width="3.19921875" style="2" customWidth="1"/>
    <col min="12564" max="12801" width="11.5" style="2"/>
    <col min="12802" max="12802" width="7" style="2" customWidth="1"/>
    <col min="12803" max="12804" width="50.5" style="2" customWidth="1"/>
    <col min="12805" max="12809" width="3.5" style="2" customWidth="1"/>
    <col min="12810" max="12810" width="2" style="2" customWidth="1"/>
    <col min="12811" max="12812" width="6.5" style="2" customWidth="1"/>
    <col min="12813" max="12813" width="5.5" style="2" customWidth="1"/>
    <col min="12814" max="12814" width="3.19921875" style="2" customWidth="1"/>
    <col min="12815" max="12815" width="7.5" style="2" customWidth="1"/>
    <col min="12816" max="12816" width="9.5" style="2" customWidth="1"/>
    <col min="12817" max="12817" width="3.19921875" style="2" customWidth="1"/>
    <col min="12818" max="12818" width="6" style="2" customWidth="1"/>
    <col min="12819" max="12819" width="3.19921875" style="2" customWidth="1"/>
    <col min="12820" max="13057" width="11.5" style="2"/>
    <col min="13058" max="13058" width="7" style="2" customWidth="1"/>
    <col min="13059" max="13060" width="50.5" style="2" customWidth="1"/>
    <col min="13061" max="13065" width="3.5" style="2" customWidth="1"/>
    <col min="13066" max="13066" width="2" style="2" customWidth="1"/>
    <col min="13067" max="13068" width="6.5" style="2" customWidth="1"/>
    <col min="13069" max="13069" width="5.5" style="2" customWidth="1"/>
    <col min="13070" max="13070" width="3.19921875" style="2" customWidth="1"/>
    <col min="13071" max="13071" width="7.5" style="2" customWidth="1"/>
    <col min="13072" max="13072" width="9.5" style="2" customWidth="1"/>
    <col min="13073" max="13073" width="3.19921875" style="2" customWidth="1"/>
    <col min="13074" max="13074" width="6" style="2" customWidth="1"/>
    <col min="13075" max="13075" width="3.19921875" style="2" customWidth="1"/>
    <col min="13076" max="13313" width="11.5" style="2"/>
    <col min="13314" max="13314" width="7" style="2" customWidth="1"/>
    <col min="13315" max="13316" width="50.5" style="2" customWidth="1"/>
    <col min="13317" max="13321" width="3.5" style="2" customWidth="1"/>
    <col min="13322" max="13322" width="2" style="2" customWidth="1"/>
    <col min="13323" max="13324" width="6.5" style="2" customWidth="1"/>
    <col min="13325" max="13325" width="5.5" style="2" customWidth="1"/>
    <col min="13326" max="13326" width="3.19921875" style="2" customWidth="1"/>
    <col min="13327" max="13327" width="7.5" style="2" customWidth="1"/>
    <col min="13328" max="13328" width="9.5" style="2" customWidth="1"/>
    <col min="13329" max="13329" width="3.19921875" style="2" customWidth="1"/>
    <col min="13330" max="13330" width="6" style="2" customWidth="1"/>
    <col min="13331" max="13331" width="3.19921875" style="2" customWidth="1"/>
    <col min="13332" max="13569" width="11.5" style="2"/>
    <col min="13570" max="13570" width="7" style="2" customWidth="1"/>
    <col min="13571" max="13572" width="50.5" style="2" customWidth="1"/>
    <col min="13573" max="13577" width="3.5" style="2" customWidth="1"/>
    <col min="13578" max="13578" width="2" style="2" customWidth="1"/>
    <col min="13579" max="13580" width="6.5" style="2" customWidth="1"/>
    <col min="13581" max="13581" width="5.5" style="2" customWidth="1"/>
    <col min="13582" max="13582" width="3.19921875" style="2" customWidth="1"/>
    <col min="13583" max="13583" width="7.5" style="2" customWidth="1"/>
    <col min="13584" max="13584" width="9.5" style="2" customWidth="1"/>
    <col min="13585" max="13585" width="3.19921875" style="2" customWidth="1"/>
    <col min="13586" max="13586" width="6" style="2" customWidth="1"/>
    <col min="13587" max="13587" width="3.19921875" style="2" customWidth="1"/>
    <col min="13588" max="13825" width="11.5" style="2"/>
    <col min="13826" max="13826" width="7" style="2" customWidth="1"/>
    <col min="13827" max="13828" width="50.5" style="2" customWidth="1"/>
    <col min="13829" max="13833" width="3.5" style="2" customWidth="1"/>
    <col min="13834" max="13834" width="2" style="2" customWidth="1"/>
    <col min="13835" max="13836" width="6.5" style="2" customWidth="1"/>
    <col min="13837" max="13837" width="5.5" style="2" customWidth="1"/>
    <col min="13838" max="13838" width="3.19921875" style="2" customWidth="1"/>
    <col min="13839" max="13839" width="7.5" style="2" customWidth="1"/>
    <col min="13840" max="13840" width="9.5" style="2" customWidth="1"/>
    <col min="13841" max="13841" width="3.19921875" style="2" customWidth="1"/>
    <col min="13842" max="13842" width="6" style="2" customWidth="1"/>
    <col min="13843" max="13843" width="3.19921875" style="2" customWidth="1"/>
    <col min="13844" max="14081" width="11.5" style="2"/>
    <col min="14082" max="14082" width="7" style="2" customWidth="1"/>
    <col min="14083" max="14084" width="50.5" style="2" customWidth="1"/>
    <col min="14085" max="14089" width="3.5" style="2" customWidth="1"/>
    <col min="14090" max="14090" width="2" style="2" customWidth="1"/>
    <col min="14091" max="14092" width="6.5" style="2" customWidth="1"/>
    <col min="14093" max="14093" width="5.5" style="2" customWidth="1"/>
    <col min="14094" max="14094" width="3.19921875" style="2" customWidth="1"/>
    <col min="14095" max="14095" width="7.5" style="2" customWidth="1"/>
    <col min="14096" max="14096" width="9.5" style="2" customWidth="1"/>
    <col min="14097" max="14097" width="3.19921875" style="2" customWidth="1"/>
    <col min="14098" max="14098" width="6" style="2" customWidth="1"/>
    <col min="14099" max="14099" width="3.19921875" style="2" customWidth="1"/>
    <col min="14100" max="14337" width="11.5" style="2"/>
    <col min="14338" max="14338" width="7" style="2" customWidth="1"/>
    <col min="14339" max="14340" width="50.5" style="2" customWidth="1"/>
    <col min="14341" max="14345" width="3.5" style="2" customWidth="1"/>
    <col min="14346" max="14346" width="2" style="2" customWidth="1"/>
    <col min="14347" max="14348" width="6.5" style="2" customWidth="1"/>
    <col min="14349" max="14349" width="5.5" style="2" customWidth="1"/>
    <col min="14350" max="14350" width="3.19921875" style="2" customWidth="1"/>
    <col min="14351" max="14351" width="7.5" style="2" customWidth="1"/>
    <col min="14352" max="14352" width="9.5" style="2" customWidth="1"/>
    <col min="14353" max="14353" width="3.19921875" style="2" customWidth="1"/>
    <col min="14354" max="14354" width="6" style="2" customWidth="1"/>
    <col min="14355" max="14355" width="3.19921875" style="2" customWidth="1"/>
    <col min="14356" max="14593" width="11.5" style="2"/>
    <col min="14594" max="14594" width="7" style="2" customWidth="1"/>
    <col min="14595" max="14596" width="50.5" style="2" customWidth="1"/>
    <col min="14597" max="14601" width="3.5" style="2" customWidth="1"/>
    <col min="14602" max="14602" width="2" style="2" customWidth="1"/>
    <col min="14603" max="14604" width="6.5" style="2" customWidth="1"/>
    <col min="14605" max="14605" width="5.5" style="2" customWidth="1"/>
    <col min="14606" max="14606" width="3.19921875" style="2" customWidth="1"/>
    <col min="14607" max="14607" width="7.5" style="2" customWidth="1"/>
    <col min="14608" max="14608" width="9.5" style="2" customWidth="1"/>
    <col min="14609" max="14609" width="3.19921875" style="2" customWidth="1"/>
    <col min="14610" max="14610" width="6" style="2" customWidth="1"/>
    <col min="14611" max="14611" width="3.19921875" style="2" customWidth="1"/>
    <col min="14612" max="14849" width="11.5" style="2"/>
    <col min="14850" max="14850" width="7" style="2" customWidth="1"/>
    <col min="14851" max="14852" width="50.5" style="2" customWidth="1"/>
    <col min="14853" max="14857" width="3.5" style="2" customWidth="1"/>
    <col min="14858" max="14858" width="2" style="2" customWidth="1"/>
    <col min="14859" max="14860" width="6.5" style="2" customWidth="1"/>
    <col min="14861" max="14861" width="5.5" style="2" customWidth="1"/>
    <col min="14862" max="14862" width="3.19921875" style="2" customWidth="1"/>
    <col min="14863" max="14863" width="7.5" style="2" customWidth="1"/>
    <col min="14864" max="14864" width="9.5" style="2" customWidth="1"/>
    <col min="14865" max="14865" width="3.19921875" style="2" customWidth="1"/>
    <col min="14866" max="14866" width="6" style="2" customWidth="1"/>
    <col min="14867" max="14867" width="3.19921875" style="2" customWidth="1"/>
    <col min="14868" max="15105" width="11.5" style="2"/>
    <col min="15106" max="15106" width="7" style="2" customWidth="1"/>
    <col min="15107" max="15108" width="50.5" style="2" customWidth="1"/>
    <col min="15109" max="15113" width="3.5" style="2" customWidth="1"/>
    <col min="15114" max="15114" width="2" style="2" customWidth="1"/>
    <col min="15115" max="15116" width="6.5" style="2" customWidth="1"/>
    <col min="15117" max="15117" width="5.5" style="2" customWidth="1"/>
    <col min="15118" max="15118" width="3.19921875" style="2" customWidth="1"/>
    <col min="15119" max="15119" width="7.5" style="2" customWidth="1"/>
    <col min="15120" max="15120" width="9.5" style="2" customWidth="1"/>
    <col min="15121" max="15121" width="3.19921875" style="2" customWidth="1"/>
    <col min="15122" max="15122" width="6" style="2" customWidth="1"/>
    <col min="15123" max="15123" width="3.19921875" style="2" customWidth="1"/>
    <col min="15124" max="15361" width="11.5" style="2"/>
    <col min="15362" max="15362" width="7" style="2" customWidth="1"/>
    <col min="15363" max="15364" width="50.5" style="2" customWidth="1"/>
    <col min="15365" max="15369" width="3.5" style="2" customWidth="1"/>
    <col min="15370" max="15370" width="2" style="2" customWidth="1"/>
    <col min="15371" max="15372" width="6.5" style="2" customWidth="1"/>
    <col min="15373" max="15373" width="5.5" style="2" customWidth="1"/>
    <col min="15374" max="15374" width="3.19921875" style="2" customWidth="1"/>
    <col min="15375" max="15375" width="7.5" style="2" customWidth="1"/>
    <col min="15376" max="15376" width="9.5" style="2" customWidth="1"/>
    <col min="15377" max="15377" width="3.19921875" style="2" customWidth="1"/>
    <col min="15378" max="15378" width="6" style="2" customWidth="1"/>
    <col min="15379" max="15379" width="3.19921875" style="2" customWidth="1"/>
    <col min="15380" max="15617" width="11.5" style="2"/>
    <col min="15618" max="15618" width="7" style="2" customWidth="1"/>
    <col min="15619" max="15620" width="50.5" style="2" customWidth="1"/>
    <col min="15621" max="15625" width="3.5" style="2" customWidth="1"/>
    <col min="15626" max="15626" width="2" style="2" customWidth="1"/>
    <col min="15627" max="15628" width="6.5" style="2" customWidth="1"/>
    <col min="15629" max="15629" width="5.5" style="2" customWidth="1"/>
    <col min="15630" max="15630" width="3.19921875" style="2" customWidth="1"/>
    <col min="15631" max="15631" width="7.5" style="2" customWidth="1"/>
    <col min="15632" max="15632" width="9.5" style="2" customWidth="1"/>
    <col min="15633" max="15633" width="3.19921875" style="2" customWidth="1"/>
    <col min="15634" max="15634" width="6" style="2" customWidth="1"/>
    <col min="15635" max="15635" width="3.19921875" style="2" customWidth="1"/>
    <col min="15636" max="15873" width="11.5" style="2"/>
    <col min="15874" max="15874" width="7" style="2" customWidth="1"/>
    <col min="15875" max="15876" width="50.5" style="2" customWidth="1"/>
    <col min="15877" max="15881" width="3.5" style="2" customWidth="1"/>
    <col min="15882" max="15882" width="2" style="2" customWidth="1"/>
    <col min="15883" max="15884" width="6.5" style="2" customWidth="1"/>
    <col min="15885" max="15885" width="5.5" style="2" customWidth="1"/>
    <col min="15886" max="15886" width="3.19921875" style="2" customWidth="1"/>
    <col min="15887" max="15887" width="7.5" style="2" customWidth="1"/>
    <col min="15888" max="15888" width="9.5" style="2" customWidth="1"/>
    <col min="15889" max="15889" width="3.19921875" style="2" customWidth="1"/>
    <col min="15890" max="15890" width="6" style="2" customWidth="1"/>
    <col min="15891" max="15891" width="3.19921875" style="2" customWidth="1"/>
    <col min="15892" max="16129" width="11.5" style="2"/>
    <col min="16130" max="16130" width="7" style="2" customWidth="1"/>
    <col min="16131" max="16132" width="50.5" style="2" customWidth="1"/>
    <col min="16133" max="16137" width="3.5" style="2" customWidth="1"/>
    <col min="16138" max="16138" width="2" style="2" customWidth="1"/>
    <col min="16139" max="16140" width="6.5" style="2" customWidth="1"/>
    <col min="16141" max="16141" width="5.5" style="2" customWidth="1"/>
    <col min="16142" max="16142" width="3.19921875" style="2" customWidth="1"/>
    <col min="16143" max="16143" width="7.5" style="2" customWidth="1"/>
    <col min="16144" max="16144" width="9.5" style="2" customWidth="1"/>
    <col min="16145" max="16145" width="3.19921875" style="2" customWidth="1"/>
    <col min="16146" max="16146" width="6" style="2" customWidth="1"/>
    <col min="16147" max="16147" width="3.19921875" style="2" customWidth="1"/>
    <col min="16148" max="16384" width="11.5" style="2"/>
  </cols>
  <sheetData>
    <row r="1" spans="2:24" ht="14.4" thickBot="1" x14ac:dyDescent="0.35"/>
    <row r="2" spans="2:24" ht="25.05" customHeight="1" thickBot="1" x14ac:dyDescent="0.35">
      <c r="B2" s="151" t="s">
        <v>58</v>
      </c>
      <c r="C2" s="136" t="s">
        <v>59</v>
      </c>
      <c r="D2" s="137" t="s">
        <v>81</v>
      </c>
      <c r="E2" s="154" t="s">
        <v>38</v>
      </c>
      <c r="F2" s="155"/>
      <c r="G2" s="155"/>
      <c r="H2" s="155"/>
      <c r="I2" s="156"/>
    </row>
    <row r="3" spans="2:24" ht="25.05" customHeight="1" x14ac:dyDescent="0.3">
      <c r="B3" s="152"/>
      <c r="C3" s="135" t="s">
        <v>82</v>
      </c>
      <c r="D3" s="167" t="s">
        <v>84</v>
      </c>
      <c r="E3" s="157"/>
      <c r="F3" s="158"/>
      <c r="G3" s="158"/>
      <c r="H3" s="158"/>
      <c r="I3" s="159"/>
    </row>
    <row r="4" spans="2:24" ht="25.05" customHeight="1" x14ac:dyDescent="0.3">
      <c r="B4" s="152"/>
      <c r="C4" s="6" t="s">
        <v>83</v>
      </c>
      <c r="D4" s="168"/>
      <c r="E4" s="157"/>
      <c r="F4" s="158"/>
      <c r="G4" s="158"/>
      <c r="H4" s="158"/>
      <c r="I4" s="159"/>
    </row>
    <row r="5" spans="2:24" ht="19.5" customHeight="1" x14ac:dyDescent="0.3">
      <c r="B5" s="152"/>
      <c r="C5" s="163" t="s">
        <v>80</v>
      </c>
      <c r="D5" s="165" t="s">
        <v>85</v>
      </c>
      <c r="E5" s="157"/>
      <c r="F5" s="158"/>
      <c r="G5" s="158"/>
      <c r="H5" s="158"/>
      <c r="I5" s="159"/>
    </row>
    <row r="6" spans="2:24" ht="19.5" customHeight="1" thickBot="1" x14ac:dyDescent="0.35">
      <c r="B6" s="153"/>
      <c r="C6" s="164"/>
      <c r="D6" s="166"/>
      <c r="E6" s="160"/>
      <c r="F6" s="161"/>
      <c r="G6" s="161"/>
      <c r="H6" s="161"/>
      <c r="I6" s="162"/>
    </row>
    <row r="7" spans="2:24" ht="19.5" customHeight="1" thickBot="1" x14ac:dyDescent="0.35">
      <c r="B7" s="7"/>
      <c r="C7" s="8"/>
      <c r="D7" s="9"/>
      <c r="E7" s="10"/>
      <c r="F7" s="10"/>
      <c r="G7" s="10"/>
      <c r="H7" s="10"/>
      <c r="I7" s="10"/>
    </row>
    <row r="8" spans="2:24" s="1" customFormat="1" ht="58.05" customHeight="1" thickBot="1" x14ac:dyDescent="0.35">
      <c r="B8" s="139" t="s">
        <v>120</v>
      </c>
      <c r="C8" s="141" t="s">
        <v>121</v>
      </c>
      <c r="D8" s="138" t="s">
        <v>103</v>
      </c>
      <c r="E8" s="11" t="s">
        <v>39</v>
      </c>
      <c r="F8" s="12">
        <v>8</v>
      </c>
      <c r="G8" s="13"/>
      <c r="H8" s="14" t="s">
        <v>40</v>
      </c>
      <c r="I8" s="15" t="s">
        <v>123</v>
      </c>
      <c r="K8" s="145" t="s">
        <v>41</v>
      </c>
      <c r="L8" s="145"/>
      <c r="M8" s="16"/>
      <c r="N8" s="16"/>
      <c r="O8" s="16"/>
      <c r="P8" s="16"/>
      <c r="Q8" s="16"/>
      <c r="R8" s="16"/>
      <c r="S8" s="16"/>
      <c r="T8" s="16"/>
      <c r="U8" s="16"/>
      <c r="V8" s="16"/>
      <c r="W8" s="124"/>
      <c r="X8" s="124"/>
    </row>
    <row r="9" spans="2:24" ht="22.05" customHeight="1" thickBot="1" x14ac:dyDescent="0.35">
      <c r="B9" s="146" t="s">
        <v>42</v>
      </c>
      <c r="C9" s="147"/>
      <c r="D9" s="17" t="s">
        <v>43</v>
      </c>
      <c r="E9" s="18" t="s">
        <v>44</v>
      </c>
      <c r="F9" s="19">
        <v>0</v>
      </c>
      <c r="G9" s="19">
        <v>1</v>
      </c>
      <c r="H9" s="19">
        <v>2</v>
      </c>
      <c r="I9" s="20">
        <v>3</v>
      </c>
      <c r="K9" s="21"/>
    </row>
    <row r="10" spans="2:24" s="32" customFormat="1" ht="21" customHeight="1" thickBot="1" x14ac:dyDescent="0.35">
      <c r="B10" s="56" t="s">
        <v>9</v>
      </c>
      <c r="C10" s="173" t="s">
        <v>107</v>
      </c>
      <c r="D10" s="174"/>
      <c r="E10" s="57"/>
      <c r="F10" s="58"/>
      <c r="G10" s="58"/>
      <c r="H10" s="58"/>
      <c r="I10" s="59"/>
      <c r="J10" s="37"/>
      <c r="K10" s="27">
        <v>1</v>
      </c>
      <c r="L10" s="28">
        <f>P10</f>
        <v>1</v>
      </c>
      <c r="M10" s="29">
        <f>IF(N10=1,SUMPRODUCT(M11:M18,N11:N18)/SUMPRODUCT(K11:K18,N11:N18),0)</f>
        <v>20</v>
      </c>
      <c r="N10" s="30">
        <f>IF(SUM(N11:N18)=0,0,1)</f>
        <v>1</v>
      </c>
      <c r="O10" s="31"/>
      <c r="P10" s="31">
        <f>SUM(P11:P18)</f>
        <v>1</v>
      </c>
      <c r="Q10" s="30"/>
      <c r="R10" s="30" t="b">
        <f>OR(R11=FALSE,R12=FALSE,R13=FALSE,R14=FALSE,R15=FALSE,R16=FALSE,R17=FALSE,R18=FALSE)</f>
        <v>0</v>
      </c>
      <c r="S10" s="30"/>
      <c r="V10" s="126"/>
    </row>
    <row r="11" spans="2:24" s="4" customFormat="1" ht="36" customHeight="1" thickBot="1" x14ac:dyDescent="0.35">
      <c r="B11" s="188"/>
      <c r="C11" s="182" t="s">
        <v>107</v>
      </c>
      <c r="D11" s="48" t="s">
        <v>111</v>
      </c>
      <c r="E11" s="60"/>
      <c r="F11" s="54"/>
      <c r="G11" s="54"/>
      <c r="H11" s="54"/>
      <c r="I11" s="55" t="s">
        <v>78</v>
      </c>
      <c r="J11" s="37" t="str">
        <f t="shared" ref="J11:J18" si="0">(IF(N11&gt;1,"◄",""))</f>
        <v/>
      </c>
      <c r="K11" s="38">
        <v>0.2</v>
      </c>
      <c r="L11" s="39"/>
      <c r="M11" s="40">
        <f t="shared" ref="M11:M18" si="1">(IF(G11&lt;&gt;"",1/3,0)+IF(H11&lt;&gt;"",2/3,0)+IF(I11&lt;&gt;"",1,0))*K11*20</f>
        <v>4</v>
      </c>
      <c r="N11" s="41">
        <f t="shared" ref="N11:N18" si="2">IF(E11="",IF(F11&lt;&gt;"",1,0)+IF(G11&lt;&gt;"",1,0)+IF(H11&lt;&gt;"",1,0)+IF(I11&lt;&gt;"",1,0),0)</f>
        <v>1</v>
      </c>
      <c r="O11" s="42">
        <f t="shared" ref="O11:O18" si="3">IF(E11&lt;&gt;"",0,(IF(F11&lt;&gt;"",0.02,(M11/(K11*20)))))</f>
        <v>1</v>
      </c>
      <c r="P11" s="42">
        <f t="shared" ref="P11:P18" si="4">IF(E11&lt;&gt;"",0,K11)</f>
        <v>0.2</v>
      </c>
      <c r="Q11" s="41">
        <f t="shared" ref="Q11:Q18" si="5">IF(J11&lt;&gt;"",1,0)</f>
        <v>0</v>
      </c>
      <c r="R11" s="41" t="b">
        <f t="shared" ref="R11:R18" si="6">IF(E11="",OR(F11&lt;&gt;"",G11&lt;&gt;"",H11&lt;&gt;"",I11&lt;&gt;""),0)</f>
        <v>1</v>
      </c>
      <c r="S11" s="41">
        <f t="shared" ref="S11:S18" si="7">IF(E11&lt;&gt;"",IF(F11&lt;&gt;"",1,0)+IF(G11&lt;&gt;"",1,0)+IF(H11&lt;&gt;"",1,0)+IF(I11&lt;&gt;"",1,0),0)</f>
        <v>0</v>
      </c>
      <c r="V11" s="5"/>
    </row>
    <row r="12" spans="2:24" s="4" customFormat="1" ht="31.8" thickBot="1" x14ac:dyDescent="0.35">
      <c r="B12" s="189"/>
      <c r="C12" s="183"/>
      <c r="D12" s="48" t="s">
        <v>112</v>
      </c>
      <c r="E12" s="61" t="s">
        <v>78</v>
      </c>
      <c r="F12" s="50"/>
      <c r="G12" s="50"/>
      <c r="H12" s="50"/>
      <c r="I12" s="51"/>
      <c r="J12" s="37" t="str">
        <f t="shared" si="0"/>
        <v/>
      </c>
      <c r="K12" s="38"/>
      <c r="L12" s="39"/>
      <c r="M12" s="40">
        <f t="shared" si="1"/>
        <v>0</v>
      </c>
      <c r="N12" s="41">
        <f t="shared" si="2"/>
        <v>0</v>
      </c>
      <c r="O12" s="42">
        <f t="shared" si="3"/>
        <v>0</v>
      </c>
      <c r="P12" s="42">
        <f t="shared" si="4"/>
        <v>0</v>
      </c>
      <c r="Q12" s="41">
        <f t="shared" si="5"/>
        <v>0</v>
      </c>
      <c r="R12" s="41">
        <f t="shared" si="6"/>
        <v>0</v>
      </c>
      <c r="S12" s="41">
        <f t="shared" si="7"/>
        <v>0</v>
      </c>
      <c r="V12" s="5"/>
    </row>
    <row r="13" spans="2:24" s="4" customFormat="1" ht="31.8" thickBot="1" x14ac:dyDescent="0.35">
      <c r="B13" s="189"/>
      <c r="C13" s="183"/>
      <c r="D13" s="48" t="s">
        <v>108</v>
      </c>
      <c r="E13" s="60"/>
      <c r="F13" s="54"/>
      <c r="G13" s="54"/>
      <c r="H13" s="54"/>
      <c r="I13" s="55" t="s">
        <v>78</v>
      </c>
      <c r="J13" s="37" t="str">
        <f t="shared" si="0"/>
        <v/>
      </c>
      <c r="K13" s="38">
        <v>0.2</v>
      </c>
      <c r="L13" s="39"/>
      <c r="M13" s="40">
        <f t="shared" si="1"/>
        <v>4</v>
      </c>
      <c r="N13" s="41">
        <f t="shared" si="2"/>
        <v>1</v>
      </c>
      <c r="O13" s="42">
        <f t="shared" si="3"/>
        <v>1</v>
      </c>
      <c r="P13" s="42">
        <f t="shared" si="4"/>
        <v>0.2</v>
      </c>
      <c r="Q13" s="41">
        <f t="shared" si="5"/>
        <v>0</v>
      </c>
      <c r="R13" s="41" t="b">
        <f t="shared" si="6"/>
        <v>1</v>
      </c>
      <c r="S13" s="41">
        <f t="shared" si="7"/>
        <v>0</v>
      </c>
      <c r="V13" s="5"/>
    </row>
    <row r="14" spans="2:24" s="4" customFormat="1" ht="47.4" thickBot="1" x14ac:dyDescent="0.35">
      <c r="B14" s="189"/>
      <c r="C14" s="183"/>
      <c r="D14" s="48" t="s">
        <v>113</v>
      </c>
      <c r="E14" s="60" t="s">
        <v>78</v>
      </c>
      <c r="F14" s="54"/>
      <c r="G14" s="54"/>
      <c r="H14" s="54"/>
      <c r="I14" s="55"/>
      <c r="J14" s="37" t="str">
        <f t="shared" si="0"/>
        <v/>
      </c>
      <c r="K14" s="38"/>
      <c r="L14" s="39"/>
      <c r="M14" s="40">
        <f t="shared" si="1"/>
        <v>0</v>
      </c>
      <c r="N14" s="41">
        <f t="shared" si="2"/>
        <v>0</v>
      </c>
      <c r="O14" s="42">
        <f t="shared" si="3"/>
        <v>0</v>
      </c>
      <c r="P14" s="42">
        <f t="shared" si="4"/>
        <v>0</v>
      </c>
      <c r="Q14" s="41">
        <f t="shared" si="5"/>
        <v>0</v>
      </c>
      <c r="R14" s="41">
        <f t="shared" si="6"/>
        <v>0</v>
      </c>
      <c r="S14" s="41">
        <f t="shared" si="7"/>
        <v>0</v>
      </c>
      <c r="V14" s="5"/>
    </row>
    <row r="15" spans="2:24" s="4" customFormat="1" ht="31.8" thickBot="1" x14ac:dyDescent="0.35">
      <c r="B15" s="189"/>
      <c r="C15" s="183"/>
      <c r="D15" s="48" t="s">
        <v>109</v>
      </c>
      <c r="E15" s="61" t="s">
        <v>78</v>
      </c>
      <c r="F15" s="50"/>
      <c r="G15" s="50"/>
      <c r="H15" s="50"/>
      <c r="I15" s="51"/>
      <c r="J15" s="37" t="str">
        <f t="shared" si="0"/>
        <v/>
      </c>
      <c r="K15" s="38"/>
      <c r="L15" s="39"/>
      <c r="M15" s="40">
        <f t="shared" si="1"/>
        <v>0</v>
      </c>
      <c r="N15" s="41">
        <f t="shared" si="2"/>
        <v>0</v>
      </c>
      <c r="O15" s="42">
        <f t="shared" si="3"/>
        <v>0</v>
      </c>
      <c r="P15" s="42">
        <f t="shared" si="4"/>
        <v>0</v>
      </c>
      <c r="Q15" s="41">
        <f t="shared" si="5"/>
        <v>0</v>
      </c>
      <c r="R15" s="41">
        <f t="shared" si="6"/>
        <v>0</v>
      </c>
      <c r="S15" s="41">
        <f t="shared" si="7"/>
        <v>0</v>
      </c>
      <c r="V15" s="5"/>
    </row>
    <row r="16" spans="2:24" s="4" customFormat="1" ht="42" customHeight="1" thickBot="1" x14ac:dyDescent="0.35">
      <c r="B16" s="189"/>
      <c r="C16" s="183"/>
      <c r="D16" s="48" t="s">
        <v>114</v>
      </c>
      <c r="E16" s="60" t="s">
        <v>78</v>
      </c>
      <c r="F16" s="54"/>
      <c r="G16" s="54"/>
      <c r="H16" s="54"/>
      <c r="I16" s="55"/>
      <c r="J16" s="37" t="str">
        <f t="shared" si="0"/>
        <v/>
      </c>
      <c r="K16" s="38"/>
      <c r="L16" s="39"/>
      <c r="M16" s="40">
        <f t="shared" si="1"/>
        <v>0</v>
      </c>
      <c r="N16" s="41">
        <f t="shared" si="2"/>
        <v>0</v>
      </c>
      <c r="O16" s="42">
        <f t="shared" si="3"/>
        <v>0</v>
      </c>
      <c r="P16" s="42">
        <f t="shared" si="4"/>
        <v>0</v>
      </c>
      <c r="Q16" s="41">
        <f t="shared" si="5"/>
        <v>0</v>
      </c>
      <c r="R16" s="41">
        <f t="shared" si="6"/>
        <v>0</v>
      </c>
      <c r="S16" s="41">
        <f t="shared" si="7"/>
        <v>0</v>
      </c>
      <c r="V16" s="5"/>
    </row>
    <row r="17" spans="2:22" s="4" customFormat="1" ht="54" customHeight="1" thickBot="1" x14ac:dyDescent="0.35">
      <c r="B17" s="189"/>
      <c r="C17" s="183"/>
      <c r="D17" s="66" t="s">
        <v>115</v>
      </c>
      <c r="E17" s="61"/>
      <c r="F17" s="50"/>
      <c r="G17" s="50"/>
      <c r="H17" s="50"/>
      <c r="I17" s="51" t="s">
        <v>78</v>
      </c>
      <c r="J17" s="37" t="str">
        <f t="shared" si="0"/>
        <v/>
      </c>
      <c r="K17" s="38">
        <v>0.6</v>
      </c>
      <c r="L17" s="39"/>
      <c r="M17" s="40">
        <f t="shared" si="1"/>
        <v>12</v>
      </c>
      <c r="N17" s="41">
        <f t="shared" si="2"/>
        <v>1</v>
      </c>
      <c r="O17" s="42">
        <f t="shared" si="3"/>
        <v>1</v>
      </c>
      <c r="P17" s="42">
        <f t="shared" si="4"/>
        <v>0.6</v>
      </c>
      <c r="Q17" s="41">
        <f t="shared" si="5"/>
        <v>0</v>
      </c>
      <c r="R17" s="41" t="b">
        <f t="shared" si="6"/>
        <v>1</v>
      </c>
      <c r="S17" s="41">
        <f t="shared" si="7"/>
        <v>0</v>
      </c>
      <c r="V17" s="5"/>
    </row>
    <row r="18" spans="2:22" s="4" customFormat="1" ht="31.8" thickBot="1" x14ac:dyDescent="0.35">
      <c r="B18" s="190"/>
      <c r="C18" s="184"/>
      <c r="D18" s="48" t="s">
        <v>110</v>
      </c>
      <c r="E18" s="60" t="s">
        <v>78</v>
      </c>
      <c r="F18" s="54"/>
      <c r="G18" s="54"/>
      <c r="H18" s="54"/>
      <c r="I18" s="55"/>
      <c r="J18" s="37" t="str">
        <f t="shared" si="0"/>
        <v/>
      </c>
      <c r="K18" s="38"/>
      <c r="L18" s="39"/>
      <c r="M18" s="40">
        <f t="shared" si="1"/>
        <v>0</v>
      </c>
      <c r="N18" s="41">
        <f t="shared" si="2"/>
        <v>0</v>
      </c>
      <c r="O18" s="42">
        <f t="shared" si="3"/>
        <v>0</v>
      </c>
      <c r="P18" s="42">
        <f t="shared" si="4"/>
        <v>0</v>
      </c>
      <c r="Q18" s="41">
        <f t="shared" si="5"/>
        <v>0</v>
      </c>
      <c r="R18" s="41">
        <f t="shared" si="6"/>
        <v>0</v>
      </c>
      <c r="S18" s="41">
        <f t="shared" si="7"/>
        <v>0</v>
      </c>
      <c r="V18" s="5"/>
    </row>
    <row r="19" spans="2:22" s="4" customFormat="1" x14ac:dyDescent="0.3">
      <c r="B19" s="70"/>
      <c r="C19" s="71"/>
      <c r="D19" s="71"/>
      <c r="E19" s="71"/>
      <c r="F19" s="71"/>
      <c r="G19" s="71"/>
      <c r="H19" s="71"/>
      <c r="I19" s="71"/>
      <c r="J19" s="72"/>
      <c r="K19" s="39"/>
      <c r="L19" s="39"/>
      <c r="M19" s="40"/>
      <c r="N19" s="41"/>
      <c r="O19" s="42"/>
      <c r="P19" s="42"/>
      <c r="Q19" s="41"/>
      <c r="R19" s="41"/>
      <c r="S19" s="41"/>
      <c r="T19" s="40"/>
      <c r="V19" s="5"/>
    </row>
    <row r="20" spans="2:22" s="4" customFormat="1" x14ac:dyDescent="0.3">
      <c r="B20" s="73"/>
      <c r="C20" s="74"/>
      <c r="D20" s="75" t="s">
        <v>48</v>
      </c>
      <c r="E20" s="73"/>
      <c r="F20" s="176">
        <f>P10*K10</f>
        <v>1</v>
      </c>
      <c r="G20" s="176"/>
      <c r="H20" s="76"/>
      <c r="I20" s="76"/>
      <c r="J20" s="72"/>
      <c r="K20" s="77">
        <f>K10</f>
        <v>1</v>
      </c>
      <c r="L20" s="39"/>
      <c r="M20" s="40"/>
      <c r="N20" s="41">
        <f>N10</f>
        <v>1</v>
      </c>
      <c r="O20" s="42"/>
      <c r="P20" s="42"/>
      <c r="Q20" s="41">
        <f>SUM(Q10:Q18)</f>
        <v>0</v>
      </c>
      <c r="R20" s="41" t="b">
        <f>OR(R10=TRUE)</f>
        <v>0</v>
      </c>
      <c r="S20" s="41"/>
      <c r="T20" s="40"/>
      <c r="V20" s="5"/>
    </row>
    <row r="21" spans="2:22" s="4" customFormat="1" ht="28.2" thickBot="1" x14ac:dyDescent="0.35">
      <c r="B21" s="73"/>
      <c r="C21" s="74"/>
      <c r="D21" s="78" t="s">
        <v>49</v>
      </c>
      <c r="E21" s="73"/>
      <c r="F21" s="79">
        <f>IF(F20&lt;50%,"!",IF(Q20&lt;&gt;0,"",(IF(N20&lt;&gt;0,(M10*K10)/(K10*N10),0))))</f>
        <v>20</v>
      </c>
      <c r="G21" s="80" t="s">
        <v>50</v>
      </c>
      <c r="H21" s="81">
        <v>20</v>
      </c>
      <c r="I21" s="81"/>
      <c r="J21" s="82"/>
      <c r="K21" s="38"/>
      <c r="L21" s="39"/>
      <c r="M21" s="40"/>
      <c r="N21" s="41"/>
      <c r="O21" s="42"/>
      <c r="P21" s="42"/>
      <c r="Q21" s="41"/>
      <c r="R21" s="41"/>
      <c r="S21" s="41"/>
      <c r="T21" s="40"/>
      <c r="V21" s="5"/>
    </row>
    <row r="22" spans="2:22" s="4" customFormat="1" ht="14.4" thickBot="1" x14ac:dyDescent="0.35">
      <c r="B22" s="73"/>
      <c r="C22" s="74"/>
      <c r="D22" s="78" t="s">
        <v>51</v>
      </c>
      <c r="E22" s="73"/>
      <c r="F22" s="83" t="s">
        <v>79</v>
      </c>
      <c r="G22" s="84" t="s">
        <v>50</v>
      </c>
      <c r="H22" s="85">
        <v>20</v>
      </c>
      <c r="I22" s="86"/>
      <c r="J22" s="82"/>
      <c r="K22" s="87"/>
      <c r="L22" s="39"/>
      <c r="M22" s="40"/>
      <c r="N22" s="41"/>
      <c r="O22" s="42"/>
      <c r="P22" s="42"/>
      <c r="Q22" s="41"/>
      <c r="R22" s="41"/>
      <c r="S22" s="41"/>
      <c r="T22" s="40"/>
      <c r="V22" s="5"/>
    </row>
    <row r="23" spans="2:22" s="4" customFormat="1" x14ac:dyDescent="0.3">
      <c r="B23" s="73"/>
      <c r="C23" s="74"/>
      <c r="D23" s="78"/>
      <c r="E23" s="73"/>
      <c r="F23" s="88"/>
      <c r="G23" s="88"/>
      <c r="H23" s="89"/>
      <c r="I23" s="89"/>
      <c r="J23" s="82"/>
      <c r="K23" s="87"/>
      <c r="L23" s="39"/>
      <c r="M23" s="40"/>
      <c r="N23" s="41"/>
      <c r="O23" s="42"/>
      <c r="P23" s="42"/>
      <c r="Q23" s="41"/>
      <c r="R23" s="41"/>
      <c r="S23" s="41"/>
      <c r="T23" s="40"/>
      <c r="V23" s="5"/>
    </row>
    <row r="24" spans="2:22" s="4" customFormat="1" ht="31.95" customHeight="1" x14ac:dyDescent="0.3">
      <c r="B24" s="177" t="s">
        <v>52</v>
      </c>
      <c r="C24" s="177"/>
      <c r="D24" s="177"/>
      <c r="E24" s="90"/>
      <c r="F24" s="90"/>
      <c r="G24" s="90"/>
      <c r="H24" s="90"/>
      <c r="I24" s="90"/>
      <c r="J24" s="82"/>
      <c r="K24" s="87"/>
      <c r="L24" s="39"/>
      <c r="M24" s="40"/>
      <c r="N24" s="41"/>
      <c r="O24" s="42"/>
      <c r="P24" s="42"/>
      <c r="Q24" s="41"/>
      <c r="R24" s="41"/>
      <c r="S24" s="41"/>
      <c r="T24" s="40"/>
      <c r="U24" s="5"/>
      <c r="V24" s="5"/>
    </row>
    <row r="25" spans="2:22" s="4" customFormat="1" ht="31.95" customHeight="1" thickBot="1" x14ac:dyDescent="0.35">
      <c r="B25" s="178" t="s">
        <v>53</v>
      </c>
      <c r="C25" s="178"/>
      <c r="D25" s="178"/>
      <c r="E25" s="91"/>
      <c r="F25" s="91"/>
      <c r="G25" s="91"/>
      <c r="H25" s="91"/>
      <c r="I25" s="91"/>
      <c r="J25" s="82"/>
      <c r="K25" s="87"/>
      <c r="L25" s="39"/>
      <c r="M25" s="40"/>
      <c r="N25" s="41"/>
      <c r="O25" s="42"/>
      <c r="P25" s="42"/>
      <c r="Q25" s="41"/>
      <c r="R25" s="41"/>
      <c r="S25" s="41"/>
      <c r="T25" s="40"/>
      <c r="U25" s="5"/>
      <c r="V25" s="5"/>
    </row>
    <row r="26" spans="2:22" s="4" customFormat="1" ht="120" customHeight="1" thickBot="1" x14ac:dyDescent="0.35">
      <c r="B26" s="179" t="s">
        <v>54</v>
      </c>
      <c r="C26" s="180"/>
      <c r="D26" s="181"/>
      <c r="E26" s="92"/>
      <c r="F26" s="92"/>
      <c r="G26" s="92"/>
      <c r="H26" s="92"/>
      <c r="I26" s="92"/>
      <c r="J26" s="93"/>
      <c r="K26" s="87"/>
      <c r="L26" s="94"/>
      <c r="M26" s="40"/>
      <c r="N26" s="41"/>
      <c r="O26" s="42"/>
      <c r="P26" s="42"/>
      <c r="Q26" s="41"/>
      <c r="R26" s="41"/>
      <c r="S26" s="41"/>
      <c r="T26" s="40"/>
      <c r="U26" s="5"/>
      <c r="V26" s="5"/>
    </row>
    <row r="27" spans="2:22" s="4" customFormat="1" x14ac:dyDescent="0.3">
      <c r="B27" s="95"/>
      <c r="C27" s="96"/>
      <c r="D27" s="96"/>
      <c r="E27" s="95"/>
      <c r="F27" s="95"/>
      <c r="G27" s="95"/>
      <c r="H27" s="95"/>
      <c r="I27" s="95"/>
      <c r="J27" s="97"/>
      <c r="K27" s="87"/>
      <c r="L27" s="94"/>
      <c r="M27" s="40"/>
      <c r="N27" s="41"/>
      <c r="O27" s="42"/>
      <c r="P27" s="42"/>
      <c r="Q27" s="41"/>
      <c r="R27" s="41"/>
      <c r="S27" s="41"/>
      <c r="T27" s="40"/>
      <c r="U27" s="5"/>
      <c r="V27" s="5"/>
    </row>
    <row r="28" spans="2:22" s="4" customFormat="1" ht="13.95" customHeight="1" thickBot="1" x14ac:dyDescent="0.35">
      <c r="B28" s="98"/>
      <c r="C28" s="99" t="s">
        <v>55</v>
      </c>
      <c r="D28" s="99" t="s">
        <v>56</v>
      </c>
      <c r="E28" s="100"/>
      <c r="F28" s="169" t="s">
        <v>57</v>
      </c>
      <c r="G28" s="170"/>
      <c r="H28" s="170"/>
      <c r="I28" s="171"/>
      <c r="J28" s="101"/>
      <c r="K28" s="87"/>
      <c r="L28" s="102"/>
      <c r="M28" s="40"/>
      <c r="N28" s="41"/>
      <c r="O28" s="42"/>
      <c r="P28" s="42"/>
      <c r="Q28" s="41"/>
      <c r="R28" s="41"/>
      <c r="S28" s="41"/>
      <c r="T28" s="40"/>
      <c r="U28" s="5"/>
      <c r="V28" s="5"/>
    </row>
    <row r="29" spans="2:22" s="4" customFormat="1" x14ac:dyDescent="0.3">
      <c r="B29" s="103"/>
      <c r="C29" s="104"/>
      <c r="D29" s="105"/>
      <c r="E29" s="106"/>
      <c r="F29" s="172">
        <f ca="1">TODAY()</f>
        <v>44943</v>
      </c>
      <c r="G29" s="172"/>
      <c r="H29" s="172"/>
      <c r="I29" s="172"/>
      <c r="J29" s="107"/>
      <c r="K29" s="87"/>
      <c r="L29" s="108"/>
      <c r="M29" s="40"/>
      <c r="N29" s="41"/>
      <c r="O29" s="42"/>
      <c r="P29" s="42"/>
      <c r="Q29" s="41"/>
      <c r="R29" s="41"/>
      <c r="S29" s="41"/>
      <c r="T29" s="40"/>
      <c r="U29" s="5"/>
      <c r="V29" s="5"/>
    </row>
    <row r="30" spans="2:22" s="4" customFormat="1" x14ac:dyDescent="0.3">
      <c r="B30" s="109"/>
      <c r="C30" s="110"/>
      <c r="D30" s="111"/>
      <c r="E30" s="106"/>
      <c r="F30" s="73"/>
      <c r="G30" s="73"/>
      <c r="H30" s="73"/>
      <c r="I30" s="73"/>
      <c r="J30" s="107"/>
      <c r="K30" s="87"/>
      <c r="L30" s="108"/>
      <c r="M30" s="40"/>
      <c r="N30" s="41"/>
      <c r="O30" s="42"/>
      <c r="P30" s="42"/>
      <c r="Q30" s="41"/>
      <c r="R30" s="41"/>
      <c r="S30" s="41"/>
      <c r="T30" s="40"/>
      <c r="U30" s="5"/>
      <c r="V30" s="5"/>
    </row>
    <row r="31" spans="2:22" s="4" customFormat="1" x14ac:dyDescent="0.3">
      <c r="B31" s="109"/>
      <c r="C31" s="110"/>
      <c r="D31" s="111"/>
      <c r="E31" s="106"/>
      <c r="F31" s="73"/>
      <c r="G31" s="73"/>
      <c r="H31" s="73"/>
      <c r="I31" s="73"/>
      <c r="J31" s="107"/>
      <c r="K31" s="87"/>
      <c r="L31" s="102"/>
      <c r="M31" s="40"/>
      <c r="N31" s="41"/>
      <c r="O31" s="42"/>
      <c r="P31" s="42"/>
      <c r="Q31" s="41"/>
      <c r="R31" s="41"/>
      <c r="S31" s="41"/>
      <c r="T31" s="40"/>
      <c r="U31" s="5"/>
      <c r="V31" s="5"/>
    </row>
    <row r="32" spans="2:22" s="4" customFormat="1" ht="14.4" thickBot="1" x14ac:dyDescent="0.35">
      <c r="B32" s="112"/>
      <c r="C32" s="113"/>
      <c r="D32" s="114"/>
      <c r="E32" s="106"/>
      <c r="J32" s="107"/>
      <c r="K32" s="87"/>
      <c r="L32" s="108"/>
      <c r="M32" s="40"/>
      <c r="N32" s="41"/>
      <c r="O32" s="42"/>
      <c r="P32" s="42"/>
      <c r="Q32" s="41"/>
      <c r="R32" s="41"/>
      <c r="S32" s="41"/>
      <c r="T32" s="40"/>
      <c r="U32" s="5"/>
      <c r="V32" s="5"/>
    </row>
    <row r="33" spans="2:22" s="4" customFormat="1" x14ac:dyDescent="0.3">
      <c r="B33" s="115"/>
      <c r="C33" s="116"/>
      <c r="D33" s="117"/>
      <c r="E33" s="106"/>
      <c r="F33" s="118"/>
      <c r="G33" s="73"/>
      <c r="H33" s="73"/>
      <c r="I33" s="73"/>
      <c r="J33" s="107"/>
      <c r="K33" s="87"/>
      <c r="L33" s="108"/>
      <c r="M33" s="40"/>
      <c r="N33" s="41"/>
      <c r="O33" s="42"/>
      <c r="P33" s="42"/>
      <c r="Q33" s="41"/>
      <c r="R33" s="41"/>
      <c r="S33" s="41"/>
      <c r="T33" s="40"/>
      <c r="U33" s="5"/>
      <c r="V33" s="5"/>
    </row>
    <row r="35" spans="2:22" s="4" customFormat="1" x14ac:dyDescent="0.3">
      <c r="B35" s="109"/>
      <c r="C35" s="110"/>
      <c r="D35" s="111"/>
      <c r="E35" s="106"/>
      <c r="F35" s="73"/>
      <c r="G35" s="73"/>
      <c r="H35" s="73"/>
      <c r="I35" s="73"/>
      <c r="J35" s="107"/>
      <c r="K35" s="87"/>
      <c r="L35" s="102"/>
      <c r="M35" s="40"/>
      <c r="N35" s="41"/>
      <c r="O35" s="42"/>
      <c r="P35" s="42"/>
      <c r="Q35" s="41"/>
      <c r="R35" s="41"/>
      <c r="S35" s="41"/>
      <c r="T35" s="40"/>
      <c r="U35" s="5"/>
      <c r="V35" s="5"/>
    </row>
    <row r="36" spans="2:22" s="4" customFormat="1" ht="14.4" thickBot="1" x14ac:dyDescent="0.35">
      <c r="B36" s="112"/>
      <c r="C36" s="113"/>
      <c r="D36" s="114"/>
      <c r="E36" s="106"/>
      <c r="J36" s="107"/>
      <c r="K36" s="87"/>
      <c r="L36" s="108"/>
      <c r="M36" s="40"/>
      <c r="N36" s="41"/>
      <c r="O36" s="42"/>
      <c r="P36" s="42"/>
      <c r="Q36" s="41"/>
      <c r="R36" s="41"/>
      <c r="S36" s="41"/>
      <c r="T36" s="40"/>
      <c r="U36" s="5"/>
      <c r="V36" s="5"/>
    </row>
    <row r="37" spans="2:22" s="4" customFormat="1" x14ac:dyDescent="0.3">
      <c r="B37" s="115"/>
      <c r="C37" s="116"/>
      <c r="D37" s="117"/>
      <c r="E37" s="106"/>
      <c r="F37" s="118"/>
      <c r="G37" s="73"/>
      <c r="H37" s="73"/>
      <c r="I37" s="73"/>
      <c r="J37" s="107"/>
      <c r="K37" s="87"/>
      <c r="L37" s="108"/>
      <c r="M37" s="40"/>
      <c r="N37" s="41"/>
      <c r="O37" s="42"/>
      <c r="P37" s="42"/>
      <c r="Q37" s="41"/>
      <c r="R37" s="41"/>
      <c r="S37" s="41"/>
      <c r="T37" s="40"/>
      <c r="U37" s="5"/>
      <c r="V37" s="5"/>
    </row>
    <row r="39" spans="2:22" s="4" customFormat="1" ht="19.95" customHeight="1" x14ac:dyDescent="0.3">
      <c r="B39" s="1"/>
      <c r="C39" s="2"/>
      <c r="D39" s="3"/>
      <c r="E39" s="2"/>
      <c r="F39" s="2"/>
      <c r="G39" s="2"/>
      <c r="H39" s="2"/>
      <c r="I39" s="2"/>
      <c r="J39" s="2"/>
      <c r="K39" s="2"/>
      <c r="M39" s="5"/>
      <c r="N39" s="5"/>
      <c r="O39" s="5"/>
      <c r="P39" s="5"/>
      <c r="Q39" s="5"/>
      <c r="R39" s="5"/>
      <c r="S39" s="5"/>
      <c r="T39" s="5"/>
      <c r="U39" s="5"/>
      <c r="V39" s="5"/>
    </row>
    <row r="40" spans="2:22" s="4" customFormat="1" ht="19.95" customHeight="1" x14ac:dyDescent="0.3">
      <c r="B40" s="1"/>
      <c r="C40" s="2"/>
      <c r="D40" s="3"/>
      <c r="E40" s="2"/>
      <c r="F40" s="2"/>
      <c r="G40" s="2"/>
      <c r="H40" s="2"/>
      <c r="I40" s="2"/>
      <c r="J40" s="2"/>
      <c r="K40" s="2"/>
      <c r="M40" s="5"/>
      <c r="N40" s="5"/>
      <c r="O40" s="5"/>
      <c r="P40" s="5"/>
      <c r="Q40" s="5"/>
      <c r="R40" s="5"/>
      <c r="S40" s="5"/>
      <c r="T40" s="5"/>
      <c r="U40" s="5"/>
      <c r="V40" s="5"/>
    </row>
    <row r="41" spans="2:22" s="4" customFormat="1" ht="19.95" customHeight="1" x14ac:dyDescent="0.3">
      <c r="B41" s="1"/>
      <c r="C41" s="2"/>
      <c r="D41" s="3"/>
      <c r="E41" s="2"/>
      <c r="F41" s="2"/>
      <c r="G41" s="2"/>
      <c r="H41" s="2"/>
      <c r="I41" s="2"/>
      <c r="J41" s="2"/>
      <c r="K41" s="2"/>
      <c r="M41" s="5"/>
      <c r="N41" s="5"/>
      <c r="O41" s="5"/>
      <c r="P41" s="5"/>
      <c r="Q41" s="5"/>
      <c r="R41" s="5"/>
      <c r="S41" s="5"/>
      <c r="T41" s="5"/>
      <c r="U41" s="5"/>
      <c r="V41" s="5"/>
    </row>
    <row r="42" spans="2:22" s="4" customFormat="1" ht="19.95" customHeight="1" x14ac:dyDescent="0.3">
      <c r="B42" s="1"/>
      <c r="C42" s="2"/>
      <c r="D42" s="3"/>
      <c r="E42" s="2"/>
      <c r="F42" s="2"/>
      <c r="G42" s="2"/>
      <c r="H42" s="2"/>
      <c r="I42" s="2"/>
      <c r="J42" s="2"/>
      <c r="K42" s="2"/>
      <c r="M42" s="5"/>
      <c r="N42" s="5"/>
      <c r="O42" s="5"/>
      <c r="P42" s="5"/>
      <c r="Q42" s="5"/>
      <c r="R42" s="5"/>
      <c r="S42" s="5"/>
      <c r="T42" s="5"/>
      <c r="U42" s="5"/>
      <c r="V42" s="5"/>
    </row>
    <row r="43" spans="2:22" s="4" customFormat="1" ht="19.95" customHeight="1" x14ac:dyDescent="0.3">
      <c r="B43" s="1"/>
      <c r="C43" s="2"/>
      <c r="D43" s="3"/>
      <c r="E43" s="2"/>
      <c r="F43" s="2"/>
      <c r="G43" s="2"/>
      <c r="H43" s="2"/>
      <c r="I43" s="2"/>
      <c r="J43" s="2"/>
      <c r="K43" s="2"/>
      <c r="M43" s="5"/>
      <c r="N43" s="5"/>
      <c r="O43" s="5"/>
      <c r="P43" s="5"/>
      <c r="Q43" s="5"/>
      <c r="R43" s="5"/>
      <c r="S43" s="5"/>
      <c r="T43" s="5"/>
      <c r="U43" s="5"/>
      <c r="V43" s="5"/>
    </row>
    <row r="44" spans="2:22" s="4" customFormat="1" ht="19.95" customHeight="1" x14ac:dyDescent="0.3">
      <c r="B44" s="1"/>
      <c r="C44" s="2"/>
      <c r="D44" s="3"/>
      <c r="E44" s="2"/>
      <c r="F44" s="2"/>
      <c r="G44" s="2"/>
      <c r="H44" s="2"/>
      <c r="I44" s="2"/>
      <c r="J44" s="2"/>
      <c r="K44" s="2"/>
      <c r="M44" s="5"/>
      <c r="N44" s="5"/>
      <c r="O44" s="5"/>
      <c r="P44" s="5"/>
      <c r="Q44" s="5"/>
      <c r="R44" s="5"/>
      <c r="S44" s="5"/>
      <c r="T44" s="5"/>
      <c r="U44" s="5"/>
      <c r="V44" s="5"/>
    </row>
    <row r="45" spans="2:22" s="4" customFormat="1" ht="19.95" customHeight="1" x14ac:dyDescent="0.3">
      <c r="B45" s="1"/>
      <c r="C45" s="2"/>
      <c r="D45" s="3"/>
      <c r="E45" s="2"/>
      <c r="F45" s="2"/>
      <c r="G45" s="2"/>
      <c r="H45" s="2"/>
      <c r="I45" s="2"/>
      <c r="J45" s="2"/>
      <c r="K45" s="2"/>
      <c r="M45" s="5"/>
      <c r="N45" s="5"/>
      <c r="O45" s="5"/>
      <c r="P45" s="5"/>
      <c r="Q45" s="5"/>
      <c r="R45" s="5"/>
      <c r="S45" s="5"/>
      <c r="T45" s="5"/>
      <c r="U45" s="5"/>
      <c r="V45" s="5"/>
    </row>
    <row r="46" spans="2:22" s="4" customFormat="1" ht="19.95" customHeight="1" x14ac:dyDescent="0.3">
      <c r="B46" s="1"/>
      <c r="C46" s="2"/>
      <c r="D46" s="3"/>
      <c r="E46" s="2"/>
      <c r="F46" s="2"/>
      <c r="G46" s="2"/>
      <c r="H46" s="2"/>
      <c r="I46" s="2"/>
      <c r="J46" s="2"/>
      <c r="K46" s="2"/>
      <c r="M46" s="5"/>
      <c r="N46" s="5"/>
      <c r="O46" s="5"/>
      <c r="P46" s="5"/>
      <c r="Q46" s="5"/>
      <c r="R46" s="5"/>
      <c r="S46" s="5"/>
      <c r="T46" s="5"/>
      <c r="U46" s="5"/>
      <c r="V46" s="5"/>
    </row>
    <row r="47" spans="2:22" s="4" customFormat="1" ht="19.95" customHeight="1" x14ac:dyDescent="0.3">
      <c r="B47" s="1"/>
      <c r="C47" s="2"/>
      <c r="D47" s="3"/>
      <c r="E47" s="2"/>
      <c r="F47" s="2"/>
      <c r="G47" s="2"/>
      <c r="H47" s="2"/>
      <c r="I47" s="2"/>
      <c r="J47" s="2"/>
      <c r="K47" s="2"/>
      <c r="M47" s="5"/>
      <c r="N47" s="5"/>
      <c r="O47" s="5"/>
      <c r="P47" s="5"/>
      <c r="Q47" s="5"/>
      <c r="R47" s="5"/>
      <c r="S47" s="5"/>
      <c r="T47" s="5"/>
      <c r="U47" s="5"/>
      <c r="V47" s="5"/>
    </row>
    <row r="48" spans="2:22" s="4" customFormat="1" ht="19.95" customHeight="1" x14ac:dyDescent="0.3">
      <c r="B48" s="1"/>
      <c r="C48" s="2"/>
      <c r="D48" s="3"/>
      <c r="E48" s="2"/>
      <c r="F48" s="2"/>
      <c r="G48" s="2"/>
      <c r="H48" s="2"/>
      <c r="I48" s="2"/>
      <c r="J48" s="2"/>
      <c r="K48" s="2"/>
      <c r="M48" s="5"/>
      <c r="N48" s="5"/>
      <c r="O48" s="5"/>
      <c r="P48" s="5"/>
      <c r="Q48" s="5"/>
      <c r="R48" s="5"/>
      <c r="S48" s="5"/>
      <c r="T48" s="5"/>
      <c r="U48" s="5"/>
      <c r="V48" s="5"/>
    </row>
    <row r="49" spans="2:22" s="4" customFormat="1" ht="19.95" customHeight="1" x14ac:dyDescent="0.3">
      <c r="B49" s="1"/>
      <c r="C49" s="2"/>
      <c r="D49" s="3"/>
      <c r="E49" s="2"/>
      <c r="F49" s="2"/>
      <c r="G49" s="2"/>
      <c r="H49" s="2"/>
      <c r="I49" s="2"/>
      <c r="J49" s="2"/>
      <c r="K49" s="2"/>
      <c r="M49" s="5"/>
      <c r="N49" s="5"/>
      <c r="O49" s="5"/>
      <c r="P49" s="5"/>
      <c r="Q49" s="5"/>
      <c r="R49" s="5"/>
      <c r="S49" s="5"/>
      <c r="T49" s="5"/>
      <c r="U49" s="5"/>
      <c r="V49" s="5"/>
    </row>
    <row r="50" spans="2:22" s="4" customFormat="1" ht="19.95" customHeight="1" x14ac:dyDescent="0.3">
      <c r="B50" s="1"/>
      <c r="C50" s="2"/>
      <c r="D50" s="3"/>
      <c r="E50" s="2"/>
      <c r="F50" s="2"/>
      <c r="G50" s="2"/>
      <c r="H50" s="2"/>
      <c r="I50" s="2"/>
      <c r="J50" s="2"/>
      <c r="K50" s="2"/>
      <c r="M50" s="5"/>
      <c r="N50" s="5"/>
      <c r="O50" s="5"/>
      <c r="P50" s="5"/>
      <c r="Q50" s="5"/>
      <c r="R50" s="5"/>
      <c r="S50" s="5"/>
      <c r="T50" s="5"/>
      <c r="U50" s="5"/>
      <c r="V50" s="5"/>
    </row>
    <row r="51" spans="2:22" s="4" customFormat="1" ht="19.95" customHeight="1" x14ac:dyDescent="0.3">
      <c r="B51" s="1"/>
      <c r="C51" s="2"/>
      <c r="D51" s="3"/>
      <c r="E51" s="2"/>
      <c r="F51" s="2"/>
      <c r="G51" s="2"/>
      <c r="H51" s="2"/>
      <c r="I51" s="2"/>
      <c r="J51" s="2"/>
      <c r="K51" s="2"/>
      <c r="M51" s="5"/>
      <c r="N51" s="5"/>
      <c r="O51" s="5"/>
      <c r="P51" s="5"/>
      <c r="Q51" s="5"/>
      <c r="R51" s="5"/>
      <c r="S51" s="5"/>
      <c r="T51" s="5"/>
      <c r="U51" s="5"/>
      <c r="V51" s="5"/>
    </row>
    <row r="52" spans="2:22" s="4" customFormat="1" ht="19.95" customHeight="1" x14ac:dyDescent="0.3">
      <c r="B52" s="1"/>
      <c r="C52" s="2"/>
      <c r="D52" s="3"/>
      <c r="E52" s="2"/>
      <c r="F52" s="2"/>
      <c r="G52" s="2"/>
      <c r="H52" s="2"/>
      <c r="I52" s="2"/>
      <c r="J52" s="2"/>
      <c r="K52" s="2"/>
      <c r="M52" s="5"/>
      <c r="N52" s="5"/>
      <c r="O52" s="5"/>
      <c r="P52" s="5"/>
      <c r="Q52" s="5"/>
      <c r="R52" s="5"/>
      <c r="S52" s="5"/>
      <c r="T52" s="5"/>
      <c r="U52" s="5"/>
      <c r="V52" s="5"/>
    </row>
    <row r="53" spans="2:22" s="4" customFormat="1" ht="19.95" customHeight="1" x14ac:dyDescent="0.3">
      <c r="B53" s="1"/>
      <c r="C53" s="2"/>
      <c r="D53" s="3"/>
      <c r="E53" s="2"/>
      <c r="F53" s="2"/>
      <c r="G53" s="2"/>
      <c r="H53" s="2"/>
      <c r="I53" s="2"/>
      <c r="J53" s="2"/>
      <c r="K53" s="2"/>
      <c r="M53" s="5"/>
      <c r="N53" s="5"/>
      <c r="O53" s="5"/>
      <c r="P53" s="5"/>
      <c r="Q53" s="5"/>
      <c r="R53" s="5"/>
      <c r="S53" s="5"/>
      <c r="T53" s="5"/>
      <c r="U53" s="5"/>
      <c r="V53" s="5"/>
    </row>
    <row r="54" spans="2:22" s="4" customFormat="1" ht="19.95" customHeight="1" x14ac:dyDescent="0.3">
      <c r="B54" s="1"/>
      <c r="C54" s="2"/>
      <c r="D54" s="3"/>
      <c r="E54" s="2"/>
      <c r="F54" s="2"/>
      <c r="G54" s="2"/>
      <c r="H54" s="2"/>
      <c r="I54" s="2"/>
      <c r="J54" s="2"/>
      <c r="K54" s="2"/>
      <c r="M54" s="5"/>
      <c r="N54" s="5"/>
      <c r="O54" s="5"/>
      <c r="P54" s="5"/>
      <c r="Q54" s="5"/>
      <c r="R54" s="5"/>
      <c r="S54" s="5"/>
      <c r="T54" s="5"/>
      <c r="U54" s="5"/>
      <c r="V54" s="5"/>
    </row>
  </sheetData>
  <mergeCells count="16">
    <mergeCell ref="F29:I29"/>
    <mergeCell ref="C10:D10"/>
    <mergeCell ref="B11:B18"/>
    <mergeCell ref="C11:C18"/>
    <mergeCell ref="B9:C9"/>
    <mergeCell ref="F20:G20"/>
    <mergeCell ref="B24:D24"/>
    <mergeCell ref="B25:D25"/>
    <mergeCell ref="B26:D26"/>
    <mergeCell ref="F28:I28"/>
    <mergeCell ref="K8:L8"/>
    <mergeCell ref="B2:B6"/>
    <mergeCell ref="E2:I6"/>
    <mergeCell ref="D3:D4"/>
    <mergeCell ref="C5:C6"/>
    <mergeCell ref="D5:D6"/>
  </mergeCells>
  <conditionalFormatting sqref="K20">
    <cfRule type="cellIs" dxfId="6" priority="11" stopIfTrue="1" operator="lessThan">
      <formula>1</formula>
    </cfRule>
    <cfRule type="cellIs" dxfId="5" priority="14" stopIfTrue="1" operator="lessThan">
      <formula>0.6</formula>
    </cfRule>
  </conditionalFormatting>
  <conditionalFormatting sqref="K20">
    <cfRule type="cellIs" dxfId="4" priority="10" stopIfTrue="1" operator="greaterThan">
      <formula>1</formula>
    </cfRule>
    <cfRule type="cellIs" dxfId="3" priority="12" stopIfTrue="1" operator="lessThan">
      <formula>1</formula>
    </cfRule>
  </conditionalFormatting>
  <conditionalFormatting sqref="L10">
    <cfRule type="cellIs" dxfId="2" priority="3" stopIfTrue="1" operator="lessThan">
      <formula>0.6</formula>
    </cfRule>
  </conditionalFormatting>
  <conditionalFormatting sqref="L10">
    <cfRule type="cellIs" dxfId="1" priority="1" stopIfTrue="1" operator="greaterThan">
      <formula>1</formula>
    </cfRule>
    <cfRule type="cellIs" dxfId="0" priority="2" stopIfTrue="1" operator="lessThan">
      <formula>1</formula>
    </cfRule>
  </conditionalFormatting>
  <pageMargins left="0.23622047244094488" right="0.19685039370078741" top="0.19685039370078741" bottom="0.19685039370078741" header="0.19685039370078741" footer="0.15748031496062992"/>
  <pageSetup paperSize="9" scale="64"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EP1 - EXPLOITATION CAP TCRM</vt:lpstr>
      <vt:lpstr>EP2a - MAINTENANCE CAP TCRM Pon</vt:lpstr>
      <vt:lpstr>EP2b - MAINTENANCE CAP TCRM</vt:lpstr>
      <vt:lpstr>EP2c - MAINTENANCE CAP TCRM</vt:lpstr>
      <vt:lpstr>'EP1 - EXPLOITATION CAP TCRM'!Zone_d_impression</vt:lpstr>
      <vt:lpstr>'EP2a - MAINTENANCE CAP TCRM Pon'!Zone_d_impression</vt:lpstr>
      <vt:lpstr>'EP2b - MAINTENANCE CAP TCRM'!Zone_d_impression</vt:lpstr>
      <vt:lpstr>'EP2c - MAINTENANCE CAP TCRM'!Zone_d_impression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2022-11-06T14:09:13Z</dcterms:created>
  <dcterms:modified xsi:type="dcterms:W3CDTF">2023-01-17T14:38:12Z</dcterms:modified>
</cp:coreProperties>
</file>