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Feuille1" sheetId="2" r:id="rId1"/>
  </sheets>
  <calcPr calcId="125725"/>
</workbook>
</file>

<file path=xl/calcChain.xml><?xml version="1.0" encoding="utf-8"?>
<calcChain xmlns="http://schemas.openxmlformats.org/spreadsheetml/2006/main">
  <c r="O26" i="2"/>
  <c r="N28"/>
  <c r="N27"/>
  <c r="O27"/>
  <c r="N26"/>
  <c r="O25"/>
  <c r="N25"/>
  <c r="M26"/>
  <c r="M27"/>
  <c r="M25"/>
  <c r="L27"/>
  <c r="L25"/>
  <c r="L28"/>
  <c r="L26"/>
  <c r="K27"/>
  <c r="K26"/>
  <c r="K25"/>
  <c r="J28"/>
  <c r="J27"/>
  <c r="J26"/>
  <c r="J25"/>
  <c r="Q7"/>
  <c r="P7"/>
  <c r="O7"/>
  <c r="Q5"/>
  <c r="P5"/>
  <c r="O5"/>
  <c r="Q6"/>
  <c r="P6"/>
  <c r="O6"/>
  <c r="Q4"/>
  <c r="P4"/>
  <c r="O4"/>
  <c r="Q3"/>
  <c r="P3"/>
  <c r="O3"/>
  <c r="Q2"/>
  <c r="P2"/>
  <c r="O2"/>
  <c r="F5"/>
  <c r="F6"/>
  <c r="L1"/>
  <c r="J1"/>
  <c r="K1"/>
  <c r="B5"/>
  <c r="J2" s="1"/>
  <c r="D5"/>
  <c r="B6"/>
  <c r="J3" s="1"/>
  <c r="D6"/>
  <c r="K3" s="1"/>
  <c r="L3"/>
  <c r="B9"/>
  <c r="B10" s="1"/>
  <c r="B11" s="1"/>
  <c r="D9"/>
  <c r="D10" s="1"/>
  <c r="D11" s="1"/>
  <c r="F9"/>
  <c r="G9" s="1"/>
  <c r="L2"/>
  <c r="L4" s="1"/>
  <c r="L5" s="1"/>
  <c r="G8"/>
  <c r="J4" l="1"/>
  <c r="J5" s="1"/>
  <c r="B12"/>
  <c r="C12" s="1"/>
  <c r="C11"/>
  <c r="F10"/>
  <c r="F11" s="1"/>
  <c r="G11" s="1"/>
  <c r="D12"/>
  <c r="D13" s="1"/>
  <c r="D14" s="1"/>
  <c r="E11"/>
  <c r="E9"/>
  <c r="E12"/>
  <c r="B13"/>
  <c r="D15"/>
  <c r="E14"/>
  <c r="B4"/>
  <c r="J6"/>
  <c r="F4"/>
  <c r="L6"/>
  <c r="K2"/>
  <c r="K4" s="1"/>
  <c r="K5" s="1"/>
  <c r="E13"/>
  <c r="E10"/>
  <c r="E8"/>
  <c r="C9"/>
  <c r="C10"/>
  <c r="C8"/>
  <c r="G10" l="1"/>
  <c r="F12"/>
  <c r="G12" s="1"/>
  <c r="K6"/>
  <c r="D4"/>
  <c r="D16"/>
  <c r="E15"/>
  <c r="F13"/>
  <c r="C13"/>
  <c r="B14"/>
  <c r="C14" l="1"/>
  <c r="B15"/>
  <c r="F14"/>
  <c r="G13"/>
  <c r="D17"/>
  <c r="E16"/>
  <c r="C15" l="1"/>
  <c r="B16"/>
  <c r="D18"/>
  <c r="E17"/>
  <c r="G14"/>
  <c r="F15"/>
  <c r="B17" l="1"/>
  <c r="C16"/>
  <c r="D19"/>
  <c r="E18"/>
  <c r="G15"/>
  <c r="F16"/>
  <c r="G16" l="1"/>
  <c r="F17"/>
  <c r="D20"/>
  <c r="D21" s="1"/>
  <c r="D22" s="1"/>
  <c r="D23" s="1"/>
  <c r="D24" s="1"/>
  <c r="D25" s="1"/>
  <c r="D26" s="1"/>
  <c r="D27" s="1"/>
  <c r="D28" s="1"/>
  <c r="D29" s="1"/>
  <c r="E19"/>
  <c r="C17"/>
  <c r="B18"/>
  <c r="C18" l="1"/>
  <c r="B19"/>
  <c r="E26"/>
  <c r="E25"/>
  <c r="E23"/>
  <c r="E20"/>
  <c r="E28"/>
  <c r="E21"/>
  <c r="E22"/>
  <c r="E27"/>
  <c r="E24"/>
  <c r="E29"/>
  <c r="F18"/>
  <c r="G17"/>
  <c r="B20" l="1"/>
  <c r="B21" s="1"/>
  <c r="B22" s="1"/>
  <c r="B23" s="1"/>
  <c r="B24" s="1"/>
  <c r="B25" s="1"/>
  <c r="B26" s="1"/>
  <c r="B27" s="1"/>
  <c r="B28" s="1"/>
  <c r="B29" s="1"/>
  <c r="C19"/>
  <c r="G18"/>
  <c r="F19"/>
  <c r="F20" l="1"/>
  <c r="F21" s="1"/>
  <c r="F22" s="1"/>
  <c r="F23" s="1"/>
  <c r="F24" s="1"/>
  <c r="F25" s="1"/>
  <c r="F26" s="1"/>
  <c r="F27" s="1"/>
  <c r="F28" s="1"/>
  <c r="F29" s="1"/>
  <c r="G19"/>
  <c r="C24"/>
  <c r="C21"/>
  <c r="C26"/>
  <c r="C29"/>
  <c r="C27"/>
  <c r="C20"/>
  <c r="C22"/>
  <c r="C23"/>
  <c r="C28"/>
  <c r="C25"/>
  <c r="G22" l="1"/>
  <c r="G20"/>
  <c r="G28"/>
  <c r="G25"/>
  <c r="G23"/>
  <c r="G26"/>
  <c r="G21"/>
  <c r="G24"/>
  <c r="G29"/>
  <c r="G27"/>
</calcChain>
</file>

<file path=xl/sharedStrings.xml><?xml version="1.0" encoding="utf-8"?>
<sst xmlns="http://schemas.openxmlformats.org/spreadsheetml/2006/main" count="58" uniqueCount="31">
  <si>
    <t>Vmax =</t>
  </si>
  <si>
    <t>m/s</t>
  </si>
  <si>
    <t>ta =</t>
  </si>
  <si>
    <t>s</t>
  </si>
  <si>
    <t>td =</t>
  </si>
  <si>
    <t>tc =</t>
  </si>
  <si>
    <t>a =</t>
  </si>
  <si>
    <t>m/s2</t>
  </si>
  <si>
    <t>d =</t>
  </si>
  <si>
    <t>t [s]</t>
  </si>
  <si>
    <t>accélération</t>
  </si>
  <si>
    <t>uniforme</t>
  </si>
  <si>
    <t>décélération</t>
  </si>
  <si>
    <t>course totale</t>
  </si>
  <si>
    <t>course accélération</t>
  </si>
  <si>
    <t>course décélération</t>
  </si>
  <si>
    <t>course vitesse constante</t>
  </si>
  <si>
    <t>temps vitesseconstante</t>
  </si>
  <si>
    <t>temps total</t>
  </si>
  <si>
    <t>m</t>
  </si>
  <si>
    <t>param 2</t>
  </si>
  <si>
    <t>param 3</t>
  </si>
  <si>
    <t>Vmax</t>
  </si>
  <si>
    <t>temps accélération</t>
  </si>
  <si>
    <t>[s]</t>
  </si>
  <si>
    <t>temps décélération</t>
  </si>
  <si>
    <t>course = 3,41 m</t>
  </si>
  <si>
    <t>profil initial</t>
  </si>
  <si>
    <t>temps maxi</t>
  </si>
  <si>
    <r>
      <t>[m.s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]</t>
    </r>
  </si>
  <si>
    <r>
      <t>[m.s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</si>
</sst>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F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1705625998628235E-2"/>
          <c:y val="5.0057793623716082E-2"/>
          <c:w val="0.84856226305045157"/>
          <c:h val="0.80773324752701925"/>
        </c:manualLayout>
      </c:layout>
      <c:scatterChart>
        <c:scatterStyle val="lineMarker"/>
        <c:ser>
          <c:idx val="0"/>
          <c:order val="0"/>
          <c:tx>
            <c:strRef>
              <c:f>Feuille1!$C$7</c:f>
              <c:strCache>
                <c:ptCount val="1"/>
                <c:pt idx="0">
                  <c:v>profil initial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Feuille1!$B$8:$B$29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5.8793103448275863</c:v>
                </c:pt>
                <c:pt idx="12">
                  <c:v>5.9793103448275859</c:v>
                </c:pt>
                <c:pt idx="13">
                  <c:v>6.0793103448275856</c:v>
                </c:pt>
                <c:pt idx="14">
                  <c:v>6.1793103448275852</c:v>
                </c:pt>
                <c:pt idx="15">
                  <c:v>6.2793103448275849</c:v>
                </c:pt>
                <c:pt idx="16">
                  <c:v>6.3793103448275845</c:v>
                </c:pt>
                <c:pt idx="17">
                  <c:v>6.4793103448275842</c:v>
                </c:pt>
                <c:pt idx="18">
                  <c:v>6.5793103448275838</c:v>
                </c:pt>
                <c:pt idx="19">
                  <c:v>6.6793103448275835</c:v>
                </c:pt>
                <c:pt idx="20">
                  <c:v>6.7793103448275831</c:v>
                </c:pt>
                <c:pt idx="21">
                  <c:v>6.8793103448275827</c:v>
                </c:pt>
              </c:numCache>
            </c:numRef>
          </c:xVal>
          <c:yVal>
            <c:numRef>
              <c:f>Feuille1!$C$8:$C$29</c:f>
              <c:numCache>
                <c:formatCode>General</c:formatCode>
                <c:ptCount val="22"/>
                <c:pt idx="0">
                  <c:v>0</c:v>
                </c:pt>
                <c:pt idx="1">
                  <c:v>2.9000000000000002E-3</c:v>
                </c:pt>
                <c:pt idx="2">
                  <c:v>1.1600000000000001E-2</c:v>
                </c:pt>
                <c:pt idx="3">
                  <c:v>2.6100000000000005E-2</c:v>
                </c:pt>
                <c:pt idx="4">
                  <c:v>4.6400000000000004E-2</c:v>
                </c:pt>
                <c:pt idx="5">
                  <c:v>7.2499999999999995E-2</c:v>
                </c:pt>
                <c:pt idx="6">
                  <c:v>0.10439999999999999</c:v>
                </c:pt>
                <c:pt idx="7">
                  <c:v>0.14209999999999998</c:v>
                </c:pt>
                <c:pt idx="8">
                  <c:v>0.18559999999999996</c:v>
                </c:pt>
                <c:pt idx="9">
                  <c:v>0.23489999999999994</c:v>
                </c:pt>
                <c:pt idx="10">
                  <c:v>0.28999999999999992</c:v>
                </c:pt>
                <c:pt idx="11">
                  <c:v>3.12</c:v>
                </c:pt>
                <c:pt idx="12">
                  <c:v>3.1751</c:v>
                </c:pt>
                <c:pt idx="13">
                  <c:v>3.2243999999999997</c:v>
                </c:pt>
                <c:pt idx="14">
                  <c:v>3.2678999999999996</c:v>
                </c:pt>
                <c:pt idx="15">
                  <c:v>3.3055999999999996</c:v>
                </c:pt>
                <c:pt idx="16">
                  <c:v>3.3374999999999999</c:v>
                </c:pt>
                <c:pt idx="17">
                  <c:v>3.3635999999999999</c:v>
                </c:pt>
                <c:pt idx="18">
                  <c:v>3.3838999999999997</c:v>
                </c:pt>
                <c:pt idx="19">
                  <c:v>3.3983999999999996</c:v>
                </c:pt>
                <c:pt idx="20">
                  <c:v>3.4070999999999998</c:v>
                </c:pt>
                <c:pt idx="21">
                  <c:v>3.41</c:v>
                </c:pt>
              </c:numCache>
            </c:numRef>
          </c:yVal>
        </c:ser>
        <c:ser>
          <c:idx val="1"/>
          <c:order val="1"/>
          <c:tx>
            <c:strRef>
              <c:f>Feuille1!$E$7</c:f>
              <c:strCache>
                <c:ptCount val="1"/>
                <c:pt idx="0">
                  <c:v>param 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Feuille1!$D$8:$D$29</c:f>
              <c:numCache>
                <c:formatCode>General</c:formatCode>
                <c:ptCount val="22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4.2624999999999993</c:v>
                </c:pt>
                <c:pt idx="12">
                  <c:v>4.3124999999999991</c:v>
                </c:pt>
                <c:pt idx="13">
                  <c:v>4.3624999999999989</c:v>
                </c:pt>
                <c:pt idx="14">
                  <c:v>4.4124999999999988</c:v>
                </c:pt>
                <c:pt idx="15">
                  <c:v>4.4624999999999986</c:v>
                </c:pt>
                <c:pt idx="16">
                  <c:v>4.5124999999999984</c:v>
                </c:pt>
                <c:pt idx="17">
                  <c:v>4.5624999999999982</c:v>
                </c:pt>
                <c:pt idx="18">
                  <c:v>4.612499999999998</c:v>
                </c:pt>
                <c:pt idx="19">
                  <c:v>4.6624999999999979</c:v>
                </c:pt>
                <c:pt idx="20">
                  <c:v>4.7124999999999977</c:v>
                </c:pt>
                <c:pt idx="21">
                  <c:v>4.7624999999999975</c:v>
                </c:pt>
              </c:numCache>
            </c:numRef>
          </c:xVal>
          <c:yVal>
            <c:numRef>
              <c:f>Feuille1!$E$8:$E$29</c:f>
              <c:numCache>
                <c:formatCode>General</c:formatCode>
                <c:ptCount val="22"/>
                <c:pt idx="0">
                  <c:v>0</c:v>
                </c:pt>
                <c:pt idx="1">
                  <c:v>2.0000000000000005E-3</c:v>
                </c:pt>
                <c:pt idx="2">
                  <c:v>8.0000000000000019E-3</c:v>
                </c:pt>
                <c:pt idx="3">
                  <c:v>1.8000000000000006E-2</c:v>
                </c:pt>
                <c:pt idx="4">
                  <c:v>3.2000000000000008E-2</c:v>
                </c:pt>
                <c:pt idx="5">
                  <c:v>0.05</c:v>
                </c:pt>
                <c:pt idx="6">
                  <c:v>7.1999999999999995E-2</c:v>
                </c:pt>
                <c:pt idx="7">
                  <c:v>9.799999999999999E-2</c:v>
                </c:pt>
                <c:pt idx="8">
                  <c:v>0.12799999999999997</c:v>
                </c:pt>
                <c:pt idx="9">
                  <c:v>0.16199999999999998</c:v>
                </c:pt>
                <c:pt idx="10">
                  <c:v>0.19999999999999996</c:v>
                </c:pt>
                <c:pt idx="11">
                  <c:v>3.21</c:v>
                </c:pt>
                <c:pt idx="12">
                  <c:v>3.2480000000000002</c:v>
                </c:pt>
                <c:pt idx="13">
                  <c:v>3.2819999999999996</c:v>
                </c:pt>
                <c:pt idx="14">
                  <c:v>3.3119999999999998</c:v>
                </c:pt>
                <c:pt idx="15">
                  <c:v>3.3379999999999996</c:v>
                </c:pt>
                <c:pt idx="16">
                  <c:v>3.3599999999999994</c:v>
                </c:pt>
                <c:pt idx="17">
                  <c:v>3.3779999999999997</c:v>
                </c:pt>
                <c:pt idx="18">
                  <c:v>3.3919999999999995</c:v>
                </c:pt>
                <c:pt idx="19">
                  <c:v>3.4019999999999997</c:v>
                </c:pt>
                <c:pt idx="20">
                  <c:v>3.4079999999999995</c:v>
                </c:pt>
                <c:pt idx="21">
                  <c:v>3.41</c:v>
                </c:pt>
              </c:numCache>
            </c:numRef>
          </c:yVal>
        </c:ser>
        <c:ser>
          <c:idx val="2"/>
          <c:order val="2"/>
          <c:tx>
            <c:strRef>
              <c:f>Feuille1!$G$7</c:f>
              <c:strCache>
                <c:ptCount val="1"/>
                <c:pt idx="0">
                  <c:v>param 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Feuille1!$F$8:$F$29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4.2625000000000002</c:v>
                </c:pt>
                <c:pt idx="12">
                  <c:v>4.3624999999999998</c:v>
                </c:pt>
                <c:pt idx="13">
                  <c:v>4.4624999999999995</c:v>
                </c:pt>
                <c:pt idx="14">
                  <c:v>4.5624999999999991</c:v>
                </c:pt>
                <c:pt idx="15">
                  <c:v>4.6624999999999988</c:v>
                </c:pt>
                <c:pt idx="16">
                  <c:v>4.7624999999999984</c:v>
                </c:pt>
                <c:pt idx="17">
                  <c:v>4.862499999999998</c:v>
                </c:pt>
                <c:pt idx="18">
                  <c:v>4.9624999999999977</c:v>
                </c:pt>
                <c:pt idx="19">
                  <c:v>5.0624999999999973</c:v>
                </c:pt>
                <c:pt idx="20">
                  <c:v>5.162499999999997</c:v>
                </c:pt>
                <c:pt idx="21">
                  <c:v>5.2624999999999966</c:v>
                </c:pt>
              </c:numCache>
            </c:numRef>
          </c:xVal>
          <c:yVal>
            <c:numRef>
              <c:f>Feuille1!$G$8:$G$29</c:f>
              <c:numCache>
                <c:formatCode>General</c:formatCode>
                <c:ptCount val="22"/>
                <c:pt idx="0">
                  <c:v>0</c:v>
                </c:pt>
                <c:pt idx="1">
                  <c:v>4.000000000000001E-3</c:v>
                </c:pt>
                <c:pt idx="2">
                  <c:v>1.6000000000000004E-2</c:v>
                </c:pt>
                <c:pt idx="3">
                  <c:v>3.6000000000000011E-2</c:v>
                </c:pt>
                <c:pt idx="4">
                  <c:v>6.4000000000000015E-2</c:v>
                </c:pt>
                <c:pt idx="5">
                  <c:v>0.1</c:v>
                </c:pt>
                <c:pt idx="6">
                  <c:v>0.14399999999999999</c:v>
                </c:pt>
                <c:pt idx="7">
                  <c:v>0.19599999999999998</c:v>
                </c:pt>
                <c:pt idx="8">
                  <c:v>0.25599999999999995</c:v>
                </c:pt>
                <c:pt idx="9">
                  <c:v>0.32399999999999995</c:v>
                </c:pt>
                <c:pt idx="10">
                  <c:v>0.39999999999999991</c:v>
                </c:pt>
                <c:pt idx="11">
                  <c:v>3.0100000000000002</c:v>
                </c:pt>
                <c:pt idx="12">
                  <c:v>3.0859999999999999</c:v>
                </c:pt>
                <c:pt idx="13">
                  <c:v>3.1539999999999995</c:v>
                </c:pt>
                <c:pt idx="14">
                  <c:v>3.214</c:v>
                </c:pt>
                <c:pt idx="15">
                  <c:v>3.2659999999999996</c:v>
                </c:pt>
                <c:pt idx="16">
                  <c:v>3.3099999999999996</c:v>
                </c:pt>
                <c:pt idx="17">
                  <c:v>3.3459999999999996</c:v>
                </c:pt>
                <c:pt idx="18">
                  <c:v>3.3739999999999997</c:v>
                </c:pt>
                <c:pt idx="19">
                  <c:v>3.3940000000000001</c:v>
                </c:pt>
                <c:pt idx="20">
                  <c:v>3.4060000000000001</c:v>
                </c:pt>
                <c:pt idx="21">
                  <c:v>3.41</c:v>
                </c:pt>
              </c:numCache>
            </c:numRef>
          </c:yVal>
        </c:ser>
        <c:ser>
          <c:idx val="3"/>
          <c:order val="3"/>
          <c:tx>
            <c:strRef>
              <c:f>Feuille1!$I$7</c:f>
              <c:strCache>
                <c:ptCount val="1"/>
                <c:pt idx="0">
                  <c:v>course = 3,41 m</c:v>
                </c:pt>
              </c:strCache>
            </c:strRef>
          </c:tx>
          <c:spPr>
            <a:ln w="15875">
              <a:solidFill>
                <a:schemeClr val="tx1"/>
              </a:solidFill>
              <a:prstDash val="lgDashDotDot"/>
            </a:ln>
          </c:spPr>
          <c:marker>
            <c:symbol val="none"/>
          </c:marker>
          <c:xVal>
            <c:numRef>
              <c:f>Feuille1!$H$8:$H$9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Feuille1!$I$8:$I$9</c:f>
              <c:numCache>
                <c:formatCode>General</c:formatCode>
                <c:ptCount val="2"/>
                <c:pt idx="0">
                  <c:v>3.41</c:v>
                </c:pt>
                <c:pt idx="1">
                  <c:v>3.41</c:v>
                </c:pt>
              </c:numCache>
            </c:numRef>
          </c:yVal>
        </c:ser>
        <c:ser>
          <c:idx val="4"/>
          <c:order val="4"/>
          <c:tx>
            <c:strRef>
              <c:f>Feuille1!$K$7</c:f>
              <c:strCache>
                <c:ptCount val="1"/>
                <c:pt idx="0">
                  <c:v>temps maxi</c:v>
                </c:pt>
              </c:strCache>
            </c:strRef>
          </c:tx>
          <c:spPr>
            <a:ln w="19050">
              <a:solidFill>
                <a:prstClr val="black"/>
              </a:solidFill>
              <a:prstDash val="lgDashDot"/>
            </a:ln>
          </c:spPr>
          <c:marker>
            <c:symbol val="none"/>
          </c:marker>
          <c:xVal>
            <c:numRef>
              <c:f>Feuille1!$J$8:$J$9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Feuille1!$K$8:$K$9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yVal>
        </c:ser>
        <c:axId val="70095616"/>
        <c:axId val="70097536"/>
      </c:scatterChart>
      <c:valAx>
        <c:axId val="70095616"/>
        <c:scaling>
          <c:orientation val="minMax"/>
        </c:scaling>
        <c:axPos val="b"/>
        <c:majorGridlines>
          <c:spPr>
            <a:ln w="3175"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Temps [s]</a:t>
                </a:r>
              </a:p>
            </c:rich>
          </c:tx>
          <c:layout>
            <c:manualLayout>
              <c:xMode val="edge"/>
              <c:yMode val="edge"/>
              <c:x val="0.47054805942684397"/>
              <c:y val="0.935125109361329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097536"/>
        <c:crosses val="autoZero"/>
        <c:crossBetween val="midCat"/>
        <c:majorUnit val="1"/>
        <c:minorUnit val="0.5"/>
      </c:valAx>
      <c:valAx>
        <c:axId val="70097536"/>
        <c:scaling>
          <c:orientation val="minMax"/>
        </c:scaling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Course [m]</a:t>
                </a:r>
              </a:p>
            </c:rich>
          </c:tx>
          <c:layout>
            <c:manualLayout>
              <c:xMode val="edge"/>
              <c:yMode val="edge"/>
              <c:x val="1.3268435342295838E-2"/>
              <c:y val="0.38031412740074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09561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69719765493945163"/>
          <c:y val="0.4227478668929302"/>
          <c:w val="0.21630811311638942"/>
          <c:h val="0.39026097052176267"/>
        </c:manualLayout>
      </c:layout>
      <c:spPr>
        <a:solidFill>
          <a:srgbClr val="FFFFFF"/>
        </a:solidFill>
        <a:ln w="3175" cap="flat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1705625998628262E-2"/>
          <c:y val="5.0057793623716096E-2"/>
          <c:w val="0.84856226305045157"/>
          <c:h val="0.80773324752701925"/>
        </c:manualLayout>
      </c:layout>
      <c:scatterChart>
        <c:scatterStyle val="lineMarker"/>
        <c:ser>
          <c:idx val="0"/>
          <c:order val="0"/>
          <c:tx>
            <c:strRef>
              <c:f>Feuille1!$C$7</c:f>
              <c:strCache>
                <c:ptCount val="1"/>
                <c:pt idx="0">
                  <c:v>profil initial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Feuille1!$J$25:$J$28</c:f>
              <c:numCache>
                <c:formatCode>General</c:formatCode>
                <c:ptCount val="4"/>
                <c:pt idx="0">
                  <c:v>0</c:v>
                </c:pt>
                <c:pt idx="1">
                  <c:v>0.99999999999999989</c:v>
                </c:pt>
                <c:pt idx="2">
                  <c:v>5.9793103448275859</c:v>
                </c:pt>
                <c:pt idx="3">
                  <c:v>6.8793103448275827</c:v>
                </c:pt>
              </c:numCache>
            </c:numRef>
          </c:xVal>
          <c:yVal>
            <c:numRef>
              <c:f>Feuille1!$K$25:$K$28</c:f>
              <c:numCache>
                <c:formatCode>General</c:formatCode>
                <c:ptCount val="4"/>
                <c:pt idx="0">
                  <c:v>0</c:v>
                </c:pt>
                <c:pt idx="1">
                  <c:v>0.57999999999999985</c:v>
                </c:pt>
                <c:pt idx="2">
                  <c:v>0.57999999999999985</c:v>
                </c:pt>
                <c:pt idx="3">
                  <c:v>0</c:v>
                </c:pt>
              </c:numCache>
            </c:numRef>
          </c:yVal>
        </c:ser>
        <c:ser>
          <c:idx val="1"/>
          <c:order val="1"/>
          <c:tx>
            <c:strRef>
              <c:f>Feuille1!$E$7</c:f>
              <c:strCache>
                <c:ptCount val="1"/>
                <c:pt idx="0">
                  <c:v>param 2</c:v>
                </c:pt>
              </c:strCache>
            </c:strRef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Feuille1!$L$25:$L$28</c:f>
              <c:numCache>
                <c:formatCode>General</c:formatCode>
                <c:ptCount val="4"/>
                <c:pt idx="0">
                  <c:v>0</c:v>
                </c:pt>
                <c:pt idx="1">
                  <c:v>0.49999999999999994</c:v>
                </c:pt>
                <c:pt idx="2">
                  <c:v>4.3124999999999991</c:v>
                </c:pt>
                <c:pt idx="3">
                  <c:v>4.7624999999999975</c:v>
                </c:pt>
              </c:numCache>
            </c:numRef>
          </c:xVal>
          <c:yVal>
            <c:numRef>
              <c:f>Feuille1!$M$25:$M$28</c:f>
              <c:numCache>
                <c:formatCode>General</c:formatCode>
                <c:ptCount val="4"/>
                <c:pt idx="0">
                  <c:v>0</c:v>
                </c:pt>
                <c:pt idx="1">
                  <c:v>0.79999999999999993</c:v>
                </c:pt>
                <c:pt idx="2">
                  <c:v>0.79999999999999993</c:v>
                </c:pt>
                <c:pt idx="3">
                  <c:v>0</c:v>
                </c:pt>
              </c:numCache>
            </c:numRef>
          </c:yVal>
        </c:ser>
        <c:ser>
          <c:idx val="2"/>
          <c:order val="2"/>
          <c:tx>
            <c:strRef>
              <c:f>Feuille1!$G$7</c:f>
              <c:strCache>
                <c:ptCount val="1"/>
                <c:pt idx="0">
                  <c:v>param 3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Feuille1!$N$25:$N$28</c:f>
              <c:numCache>
                <c:formatCode>General</c:formatCode>
                <c:ptCount val="4"/>
                <c:pt idx="0">
                  <c:v>0</c:v>
                </c:pt>
                <c:pt idx="1">
                  <c:v>0.99999999999999989</c:v>
                </c:pt>
                <c:pt idx="2">
                  <c:v>4.3624999999999998</c:v>
                </c:pt>
                <c:pt idx="3">
                  <c:v>5.2624999999999966</c:v>
                </c:pt>
              </c:numCache>
            </c:numRef>
          </c:xVal>
          <c:yVal>
            <c:numRef>
              <c:f>Feuille1!$O$25:$O$28</c:f>
              <c:numCache>
                <c:formatCode>General</c:formatCode>
                <c:ptCount val="4"/>
                <c:pt idx="0">
                  <c:v>0</c:v>
                </c:pt>
                <c:pt idx="1">
                  <c:v>0.79999999999999993</c:v>
                </c:pt>
                <c:pt idx="2">
                  <c:v>0.79999999999999993</c:v>
                </c:pt>
                <c:pt idx="3">
                  <c:v>0</c:v>
                </c:pt>
              </c:numCache>
            </c:numRef>
          </c:yVal>
        </c:ser>
        <c:ser>
          <c:idx val="3"/>
          <c:order val="3"/>
          <c:tx>
            <c:strRef>
              <c:f>Feuille1!$K$7</c:f>
              <c:strCache>
                <c:ptCount val="1"/>
                <c:pt idx="0">
                  <c:v>temps maxi</c:v>
                </c:pt>
              </c:strCache>
            </c:strRef>
          </c:tx>
          <c:spPr>
            <a:ln w="22225">
              <a:solidFill>
                <a:prstClr val="black"/>
              </a:solidFill>
              <a:prstDash val="dashDot"/>
            </a:ln>
          </c:spPr>
          <c:marker>
            <c:symbol val="none"/>
          </c:marker>
          <c:xVal>
            <c:numRef>
              <c:f>Feuille1!$J$8:$J$9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Feuille1!$L$8:$L$9</c:f>
              <c:numCache>
                <c:formatCode>General</c:formatCode>
                <c:ptCount val="2"/>
                <c:pt idx="0">
                  <c:v>0</c:v>
                </c:pt>
                <c:pt idx="1">
                  <c:v>0.85</c:v>
                </c:pt>
              </c:numCache>
            </c:numRef>
          </c:yVal>
        </c:ser>
        <c:axId val="70027520"/>
        <c:axId val="70033792"/>
      </c:scatterChart>
      <c:valAx>
        <c:axId val="70027520"/>
        <c:scaling>
          <c:orientation val="minMax"/>
          <c:max val="9"/>
        </c:scaling>
        <c:axPos val="b"/>
        <c:majorGridlines>
          <c:spPr>
            <a:ln w="9525">
              <a:solidFill>
                <a:schemeClr val="tx1"/>
              </a:solidFill>
            </a:ln>
          </c:spPr>
        </c:majorGridlines>
        <c:minorGridlines>
          <c:spPr>
            <a:ln w="3175">
              <a:solidFill>
                <a:prstClr val="black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Temps [s]</a:t>
                </a:r>
              </a:p>
            </c:rich>
          </c:tx>
          <c:layout>
            <c:manualLayout>
              <c:xMode val="edge"/>
              <c:yMode val="edge"/>
              <c:x val="0.47054805942684397"/>
              <c:y val="0.9351251093613298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033792"/>
        <c:crosses val="autoZero"/>
        <c:crossBetween val="midCat"/>
        <c:majorUnit val="1"/>
        <c:minorUnit val="0.5"/>
      </c:valAx>
      <c:valAx>
        <c:axId val="70033792"/>
        <c:scaling>
          <c:orientation val="minMax"/>
        </c:scaling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Vitesse[m/s]</a:t>
                </a:r>
              </a:p>
            </c:rich>
          </c:tx>
          <c:layout>
            <c:manualLayout>
              <c:xMode val="edge"/>
              <c:yMode val="edge"/>
              <c:x val="1.3268435342295843E-2"/>
              <c:y val="0.38031412740074211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027520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75733085513926"/>
          <c:y val="8.3055581147226762E-2"/>
          <c:w val="0.17598462068335791"/>
          <c:h val="0.30529212644993325"/>
        </c:manualLayout>
      </c:layout>
      <c:spPr>
        <a:solidFill>
          <a:srgbClr val="FFFFFF"/>
        </a:solidFill>
        <a:ln w="3175" cap="flat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253446</xdr:colOff>
      <xdr:row>9</xdr:row>
      <xdr:rowOff>41413</xdr:rowOff>
    </xdr:from>
    <xdr:to>
      <xdr:col>15</xdr:col>
      <xdr:colOff>456370</xdr:colOff>
      <xdr:row>25</xdr:row>
      <xdr:rowOff>82826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273325</xdr:colOff>
      <xdr:row>26</xdr:row>
      <xdr:rowOff>44727</xdr:rowOff>
    </xdr:from>
    <xdr:to>
      <xdr:col>15</xdr:col>
      <xdr:colOff>476249</xdr:colOff>
      <xdr:row>42</xdr:row>
      <xdr:rowOff>86140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F1" zoomScale="115" zoomScaleNormal="115" workbookViewId="0">
      <selection activeCell="F41" sqref="F41"/>
    </sheetView>
  </sheetViews>
  <sheetFormatPr baseColWidth="10" defaultColWidth="11.5703125" defaultRowHeight="12.75"/>
  <cols>
    <col min="4" max="4" width="8.140625" customWidth="1"/>
    <col min="6" max="6" width="7.42578125" customWidth="1"/>
    <col min="8" max="8" width="5.5703125" customWidth="1"/>
    <col min="9" max="9" width="22.42578125" customWidth="1"/>
    <col min="10" max="10" width="7.85546875" customWidth="1"/>
    <col min="11" max="12" width="7.140625" customWidth="1"/>
    <col min="14" max="14" width="17.140625" customWidth="1"/>
    <col min="15" max="15" width="9.42578125" customWidth="1"/>
    <col min="16" max="17" width="8.140625" customWidth="1"/>
  </cols>
  <sheetData>
    <row r="1" spans="1:18">
      <c r="A1" s="1" t="s">
        <v>0</v>
      </c>
      <c r="B1" s="2">
        <v>0.57999999999999996</v>
      </c>
      <c r="C1" s="3" t="s">
        <v>1</v>
      </c>
      <c r="D1" s="4">
        <v>0.8</v>
      </c>
      <c r="E1" s="5" t="s">
        <v>1</v>
      </c>
      <c r="F1" s="6">
        <v>0.8</v>
      </c>
      <c r="G1" s="7" t="s">
        <v>1</v>
      </c>
      <c r="I1" t="s">
        <v>13</v>
      </c>
      <c r="J1" s="13">
        <f>2.16+1.25</f>
        <v>3.41</v>
      </c>
      <c r="K1" s="12">
        <f>2.16+1.25</f>
        <v>3.41</v>
      </c>
      <c r="L1" s="15">
        <f>2.16+1.25</f>
        <v>3.41</v>
      </c>
      <c r="M1" t="s">
        <v>19</v>
      </c>
    </row>
    <row r="2" spans="1:18">
      <c r="A2" s="1" t="s">
        <v>2</v>
      </c>
      <c r="B2" s="2">
        <v>1</v>
      </c>
      <c r="C2" s="3" t="s">
        <v>3</v>
      </c>
      <c r="D2" s="4">
        <v>0.5</v>
      </c>
      <c r="E2" s="5" t="s">
        <v>3</v>
      </c>
      <c r="F2" s="6">
        <v>1</v>
      </c>
      <c r="G2" s="7" t="s">
        <v>3</v>
      </c>
      <c r="I2" t="s">
        <v>14</v>
      </c>
      <c r="J2" s="14">
        <f>0.5*B5*B2^2</f>
        <v>0.28999999999999998</v>
      </c>
      <c r="K2" s="11">
        <f>0.5*D5*D2^2</f>
        <v>0.2</v>
      </c>
      <c r="L2" s="16">
        <f>0.5*F5*F2^2</f>
        <v>0.4</v>
      </c>
      <c r="M2" t="s">
        <v>19</v>
      </c>
      <c r="N2" s="18"/>
      <c r="O2" s="17" t="str">
        <f>C7</f>
        <v>profil initial</v>
      </c>
      <c r="P2" s="17" t="str">
        <f>E7</f>
        <v>param 2</v>
      </c>
      <c r="Q2" s="17" t="str">
        <f>G7</f>
        <v>param 3</v>
      </c>
    </row>
    <row r="3" spans="1:18" ht="14.25">
      <c r="A3" s="1" t="s">
        <v>4</v>
      </c>
      <c r="B3" s="2">
        <v>1</v>
      </c>
      <c r="C3" s="3" t="s">
        <v>3</v>
      </c>
      <c r="D3" s="4">
        <v>0.5</v>
      </c>
      <c r="E3" s="5" t="s">
        <v>3</v>
      </c>
      <c r="F3" s="6">
        <v>1</v>
      </c>
      <c r="G3" s="7" t="s">
        <v>3</v>
      </c>
      <c r="I3" t="s">
        <v>15</v>
      </c>
      <c r="J3" s="14">
        <f>0.5*B6*B3^2</f>
        <v>0.28999999999999998</v>
      </c>
      <c r="K3" s="11">
        <f>0.5*D6*D3^2</f>
        <v>0.2</v>
      </c>
      <c r="L3" s="16">
        <f>0.5*F6*F3^2</f>
        <v>0.4</v>
      </c>
      <c r="M3" t="s">
        <v>19</v>
      </c>
      <c r="N3" s="17" t="s">
        <v>22</v>
      </c>
      <c r="O3" s="17">
        <f>B1</f>
        <v>0.57999999999999996</v>
      </c>
      <c r="P3" s="17">
        <f>D1</f>
        <v>0.8</v>
      </c>
      <c r="Q3" s="17">
        <f>F1</f>
        <v>0.8</v>
      </c>
      <c r="R3" t="s">
        <v>29</v>
      </c>
    </row>
    <row r="4" spans="1:18" ht="14.25">
      <c r="A4" s="1" t="s">
        <v>5</v>
      </c>
      <c r="B4" s="2">
        <f>J5</f>
        <v>4.8793103448275863</v>
      </c>
      <c r="C4" s="3" t="s">
        <v>3</v>
      </c>
      <c r="D4" s="4">
        <f>K5</f>
        <v>3.7624999999999997</v>
      </c>
      <c r="E4" s="5" t="s">
        <v>3</v>
      </c>
      <c r="F4" s="6">
        <f>L5</f>
        <v>3.2625000000000002</v>
      </c>
      <c r="G4" s="7" t="s">
        <v>3</v>
      </c>
      <c r="I4" t="s">
        <v>16</v>
      </c>
      <c r="J4" s="14">
        <f>J1-J2-J3</f>
        <v>2.83</v>
      </c>
      <c r="K4" s="11">
        <f>K1-K2-K3</f>
        <v>3.01</v>
      </c>
      <c r="L4" s="16">
        <f>L1-L2-L3</f>
        <v>2.6100000000000003</v>
      </c>
      <c r="M4" t="s">
        <v>19</v>
      </c>
      <c r="N4" s="17" t="s">
        <v>10</v>
      </c>
      <c r="O4" s="17">
        <f>B5</f>
        <v>0.57999999999999996</v>
      </c>
      <c r="P4" s="17">
        <f>D5</f>
        <v>1.6</v>
      </c>
      <c r="Q4" s="17">
        <f>F5</f>
        <v>0.8</v>
      </c>
      <c r="R4" t="s">
        <v>30</v>
      </c>
    </row>
    <row r="5" spans="1:18">
      <c r="A5" s="1" t="s">
        <v>6</v>
      </c>
      <c r="B5" s="3">
        <f>B1/B2</f>
        <v>0.57999999999999996</v>
      </c>
      <c r="C5" s="3" t="s">
        <v>7</v>
      </c>
      <c r="D5" s="5">
        <f>D1/D2</f>
        <v>1.6</v>
      </c>
      <c r="E5" s="5" t="s">
        <v>7</v>
      </c>
      <c r="F5" s="7">
        <f>F1/F2</f>
        <v>0.8</v>
      </c>
      <c r="G5" s="7" t="s">
        <v>7</v>
      </c>
      <c r="I5" t="s">
        <v>17</v>
      </c>
      <c r="J5" s="14">
        <f>J4/B1</f>
        <v>4.8793103448275863</v>
      </c>
      <c r="K5" s="11">
        <f>K4/D1</f>
        <v>3.7624999999999997</v>
      </c>
      <c r="L5" s="16">
        <f>L4/F1</f>
        <v>3.2625000000000002</v>
      </c>
      <c r="M5" t="s">
        <v>3</v>
      </c>
      <c r="N5" s="17" t="s">
        <v>23</v>
      </c>
      <c r="O5" s="17">
        <f>B2</f>
        <v>1</v>
      </c>
      <c r="P5" s="17">
        <f>D2</f>
        <v>0.5</v>
      </c>
      <c r="Q5" s="17">
        <f>F2</f>
        <v>1</v>
      </c>
      <c r="R5" t="s">
        <v>24</v>
      </c>
    </row>
    <row r="6" spans="1:18" ht="14.25">
      <c r="A6" s="1" t="s">
        <v>8</v>
      </c>
      <c r="B6" s="3">
        <f>B1/B3</f>
        <v>0.57999999999999996</v>
      </c>
      <c r="C6" s="3" t="s">
        <v>7</v>
      </c>
      <c r="D6" s="5">
        <f>D1/D3</f>
        <v>1.6</v>
      </c>
      <c r="E6" s="5" t="s">
        <v>7</v>
      </c>
      <c r="F6" s="7">
        <f>F1/F3</f>
        <v>0.8</v>
      </c>
      <c r="G6" s="7" t="s">
        <v>7</v>
      </c>
      <c r="I6" t="s">
        <v>18</v>
      </c>
      <c r="J6" s="14">
        <f>B2+B3+J5</f>
        <v>6.8793103448275863</v>
      </c>
      <c r="K6" s="11">
        <f>D2+D3+K5</f>
        <v>4.7624999999999993</v>
      </c>
      <c r="L6" s="16">
        <f>F2+F3+L5</f>
        <v>5.2625000000000002</v>
      </c>
      <c r="M6" t="s">
        <v>3</v>
      </c>
      <c r="N6" s="17" t="s">
        <v>12</v>
      </c>
      <c r="O6" s="17">
        <f>B6</f>
        <v>0.57999999999999996</v>
      </c>
      <c r="P6" s="17">
        <f>D6</f>
        <v>1.6</v>
      </c>
      <c r="Q6" s="17">
        <f>F6</f>
        <v>0.8</v>
      </c>
      <c r="R6" t="s">
        <v>30</v>
      </c>
    </row>
    <row r="7" spans="1:18">
      <c r="B7" s="8" t="s">
        <v>9</v>
      </c>
      <c r="C7" s="8" t="s">
        <v>27</v>
      </c>
      <c r="D7" s="9" t="s">
        <v>9</v>
      </c>
      <c r="E7" s="9" t="s">
        <v>20</v>
      </c>
      <c r="F7" s="10" t="s">
        <v>9</v>
      </c>
      <c r="G7" s="10" t="s">
        <v>21</v>
      </c>
      <c r="H7" s="10" t="s">
        <v>9</v>
      </c>
      <c r="I7" s="10" t="s">
        <v>26</v>
      </c>
      <c r="K7" s="10" t="s">
        <v>28</v>
      </c>
      <c r="N7" s="17" t="s">
        <v>25</v>
      </c>
      <c r="O7" s="17">
        <f>B3</f>
        <v>1</v>
      </c>
      <c r="P7" s="17">
        <f>D3</f>
        <v>0.5</v>
      </c>
      <c r="Q7" s="17">
        <f>F3</f>
        <v>1</v>
      </c>
      <c r="R7" t="s">
        <v>24</v>
      </c>
    </row>
    <row r="8" spans="1:18">
      <c r="A8" s="19" t="s">
        <v>10</v>
      </c>
      <c r="B8" s="3">
        <v>0</v>
      </c>
      <c r="C8" s="3">
        <f t="shared" ref="C8:C18" si="0">B$5/2*B8^2</f>
        <v>0</v>
      </c>
      <c r="D8" s="5">
        <v>0</v>
      </c>
      <c r="E8" s="5">
        <f t="shared" ref="E8:E18" si="1">D$5/2*D8^2</f>
        <v>0</v>
      </c>
      <c r="F8" s="7">
        <v>0</v>
      </c>
      <c r="G8" s="7">
        <f t="shared" ref="G8:G18" si="2">F$5/2*F8^2</f>
        <v>0</v>
      </c>
      <c r="H8">
        <v>0</v>
      </c>
      <c r="I8">
        <v>3.41</v>
      </c>
      <c r="J8">
        <v>5</v>
      </c>
      <c r="K8">
        <v>0</v>
      </c>
      <c r="L8">
        <v>0</v>
      </c>
    </row>
    <row r="9" spans="1:18">
      <c r="A9" s="19"/>
      <c r="B9" s="3">
        <f t="shared" ref="B9:B18" si="3">B8+B$2/10</f>
        <v>0.1</v>
      </c>
      <c r="C9" s="3">
        <f t="shared" si="0"/>
        <v>2.9000000000000002E-3</v>
      </c>
      <c r="D9" s="5">
        <f t="shared" ref="D9:D18" si="4">D8+D$2/10</f>
        <v>0.05</v>
      </c>
      <c r="E9" s="5">
        <f t="shared" si="1"/>
        <v>2.0000000000000005E-3</v>
      </c>
      <c r="F9" s="7">
        <f t="shared" ref="F9:F18" si="5">F8+F$2/10</f>
        <v>0.1</v>
      </c>
      <c r="G9" s="7">
        <f t="shared" si="2"/>
        <v>4.000000000000001E-3</v>
      </c>
      <c r="H9">
        <v>8</v>
      </c>
      <c r="I9">
        <v>3.41</v>
      </c>
      <c r="J9">
        <v>5</v>
      </c>
      <c r="K9">
        <v>3.5</v>
      </c>
      <c r="L9">
        <v>0.85</v>
      </c>
    </row>
    <row r="10" spans="1:18">
      <c r="A10" s="19"/>
      <c r="B10" s="3">
        <f t="shared" si="3"/>
        <v>0.2</v>
      </c>
      <c r="C10" s="3">
        <f t="shared" si="0"/>
        <v>1.1600000000000001E-2</v>
      </c>
      <c r="D10" s="5">
        <f t="shared" si="4"/>
        <v>0.1</v>
      </c>
      <c r="E10" s="5">
        <f t="shared" si="1"/>
        <v>8.0000000000000019E-3</v>
      </c>
      <c r="F10" s="7">
        <f t="shared" si="5"/>
        <v>0.2</v>
      </c>
      <c r="G10" s="7">
        <f t="shared" si="2"/>
        <v>1.6000000000000004E-2</v>
      </c>
      <c r="J10">
        <v>5</v>
      </c>
    </row>
    <row r="11" spans="1:18">
      <c r="A11" s="19"/>
      <c r="B11" s="3">
        <f t="shared" si="3"/>
        <v>0.30000000000000004</v>
      </c>
      <c r="C11" s="3">
        <f t="shared" si="0"/>
        <v>2.6100000000000005E-2</v>
      </c>
      <c r="D11" s="5">
        <f t="shared" si="4"/>
        <v>0.15000000000000002</v>
      </c>
      <c r="E11" s="5">
        <f t="shared" si="1"/>
        <v>1.8000000000000006E-2</v>
      </c>
      <c r="F11" s="7">
        <f t="shared" si="5"/>
        <v>0.30000000000000004</v>
      </c>
      <c r="G11" s="7">
        <f t="shared" si="2"/>
        <v>3.6000000000000011E-2</v>
      </c>
      <c r="J11">
        <v>5</v>
      </c>
    </row>
    <row r="12" spans="1:18">
      <c r="A12" s="19"/>
      <c r="B12" s="3">
        <f t="shared" si="3"/>
        <v>0.4</v>
      </c>
      <c r="C12" s="3">
        <f t="shared" si="0"/>
        <v>4.6400000000000004E-2</v>
      </c>
      <c r="D12" s="5">
        <f t="shared" si="4"/>
        <v>0.2</v>
      </c>
      <c r="E12" s="5">
        <f t="shared" si="1"/>
        <v>3.2000000000000008E-2</v>
      </c>
      <c r="F12" s="7">
        <f t="shared" si="5"/>
        <v>0.4</v>
      </c>
      <c r="G12" s="7">
        <f t="shared" si="2"/>
        <v>6.4000000000000015E-2</v>
      </c>
      <c r="J12">
        <v>5</v>
      </c>
    </row>
    <row r="13" spans="1:18">
      <c r="A13" s="19"/>
      <c r="B13" s="3">
        <f t="shared" si="3"/>
        <v>0.5</v>
      </c>
      <c r="C13" s="3">
        <f t="shared" si="0"/>
        <v>7.2499999999999995E-2</v>
      </c>
      <c r="D13" s="5">
        <f t="shared" si="4"/>
        <v>0.25</v>
      </c>
      <c r="E13" s="5">
        <f t="shared" si="1"/>
        <v>0.05</v>
      </c>
      <c r="F13" s="7">
        <f t="shared" si="5"/>
        <v>0.5</v>
      </c>
      <c r="G13" s="7">
        <f t="shared" si="2"/>
        <v>0.1</v>
      </c>
    </row>
    <row r="14" spans="1:18">
      <c r="A14" s="19"/>
      <c r="B14" s="3">
        <f t="shared" si="3"/>
        <v>0.6</v>
      </c>
      <c r="C14" s="3">
        <f t="shared" si="0"/>
        <v>0.10439999999999999</v>
      </c>
      <c r="D14" s="5">
        <f t="shared" si="4"/>
        <v>0.3</v>
      </c>
      <c r="E14" s="5">
        <f t="shared" si="1"/>
        <v>7.1999999999999995E-2</v>
      </c>
      <c r="F14" s="7">
        <f t="shared" si="5"/>
        <v>0.6</v>
      </c>
      <c r="G14" s="7">
        <f t="shared" si="2"/>
        <v>0.14399999999999999</v>
      </c>
    </row>
    <row r="15" spans="1:18">
      <c r="A15" s="19"/>
      <c r="B15" s="3">
        <f t="shared" si="3"/>
        <v>0.7</v>
      </c>
      <c r="C15" s="3">
        <f t="shared" si="0"/>
        <v>0.14209999999999998</v>
      </c>
      <c r="D15" s="5">
        <f t="shared" si="4"/>
        <v>0.35</v>
      </c>
      <c r="E15" s="5">
        <f t="shared" si="1"/>
        <v>9.799999999999999E-2</v>
      </c>
      <c r="F15" s="7">
        <f t="shared" si="5"/>
        <v>0.7</v>
      </c>
      <c r="G15" s="7">
        <f t="shared" si="2"/>
        <v>0.19599999999999998</v>
      </c>
    </row>
    <row r="16" spans="1:18">
      <c r="A16" s="19"/>
      <c r="B16" s="3">
        <f t="shared" si="3"/>
        <v>0.79999999999999993</v>
      </c>
      <c r="C16" s="3">
        <f t="shared" si="0"/>
        <v>0.18559999999999996</v>
      </c>
      <c r="D16" s="5">
        <f t="shared" si="4"/>
        <v>0.39999999999999997</v>
      </c>
      <c r="E16" s="5">
        <f t="shared" si="1"/>
        <v>0.12799999999999997</v>
      </c>
      <c r="F16" s="7">
        <f t="shared" si="5"/>
        <v>0.79999999999999993</v>
      </c>
      <c r="G16" s="7">
        <f t="shared" si="2"/>
        <v>0.25599999999999995</v>
      </c>
    </row>
    <row r="17" spans="1:15">
      <c r="A17" s="19"/>
      <c r="B17" s="3">
        <f t="shared" si="3"/>
        <v>0.89999999999999991</v>
      </c>
      <c r="C17" s="3">
        <f t="shared" si="0"/>
        <v>0.23489999999999994</v>
      </c>
      <c r="D17" s="5">
        <f t="shared" si="4"/>
        <v>0.44999999999999996</v>
      </c>
      <c r="E17" s="5">
        <f t="shared" si="1"/>
        <v>0.16199999999999998</v>
      </c>
      <c r="F17" s="7">
        <f t="shared" si="5"/>
        <v>0.89999999999999991</v>
      </c>
      <c r="G17" s="7">
        <f t="shared" si="2"/>
        <v>0.32399999999999995</v>
      </c>
    </row>
    <row r="18" spans="1:15">
      <c r="A18" s="19"/>
      <c r="B18" s="3">
        <f t="shared" si="3"/>
        <v>0.99999999999999989</v>
      </c>
      <c r="C18" s="3">
        <f t="shared" si="0"/>
        <v>0.28999999999999992</v>
      </c>
      <c r="D18" s="5">
        <f t="shared" si="4"/>
        <v>0.49999999999999994</v>
      </c>
      <c r="E18" s="5">
        <f t="shared" si="1"/>
        <v>0.19999999999999996</v>
      </c>
      <c r="F18" s="7">
        <f t="shared" si="5"/>
        <v>0.99999999999999989</v>
      </c>
      <c r="G18" s="7">
        <f t="shared" si="2"/>
        <v>0.39999999999999991</v>
      </c>
    </row>
    <row r="19" spans="1:15">
      <c r="A19" t="s">
        <v>11</v>
      </c>
      <c r="B19" s="3">
        <f>B18+B4</f>
        <v>5.8793103448275863</v>
      </c>
      <c r="C19" s="3">
        <f>B$1*(B19-B$18)+C18</f>
        <v>3.12</v>
      </c>
      <c r="D19" s="5">
        <f>D18+D4</f>
        <v>4.2624999999999993</v>
      </c>
      <c r="E19" s="5">
        <f>D$1*(D19-D$18)+E18</f>
        <v>3.21</v>
      </c>
      <c r="F19" s="7">
        <f>F18+F4</f>
        <v>4.2625000000000002</v>
      </c>
      <c r="G19" s="7">
        <f>F$1*(F19-F$18)+G18</f>
        <v>3.0100000000000002</v>
      </c>
    </row>
    <row r="20" spans="1:15">
      <c r="A20" s="19" t="s">
        <v>12</v>
      </c>
      <c r="B20" s="3">
        <f t="shared" ref="B20:B29" si="6">B19+B$3/10</f>
        <v>5.9793103448275859</v>
      </c>
      <c r="C20" s="3">
        <f t="shared" ref="C20:C29" si="7">C$19+B$1*(B20-B$19)-B$6/2*(B20-B$19)^2</f>
        <v>3.1751</v>
      </c>
      <c r="D20" s="5">
        <f t="shared" ref="D20:D29" si="8">D19+D$3/10</f>
        <v>4.3124999999999991</v>
      </c>
      <c r="E20" s="5">
        <f t="shared" ref="E20:E29" si="9">E$19+D$1*(D20-D$19)-D$6/2*(D20-D$19)^2</f>
        <v>3.2480000000000002</v>
      </c>
      <c r="F20" s="7">
        <f t="shared" ref="F20:F29" si="10">F19+F$3/10</f>
        <v>4.3624999999999998</v>
      </c>
      <c r="G20" s="7">
        <f t="shared" ref="G20:G29" si="11">G$19+F$1*(F20-F$19)-F$6/2*(F20-F$19)^2</f>
        <v>3.0859999999999999</v>
      </c>
    </row>
    <row r="21" spans="1:15">
      <c r="A21" s="19"/>
      <c r="B21" s="3">
        <f t="shared" si="6"/>
        <v>6.0793103448275856</v>
      </c>
      <c r="C21" s="3">
        <f t="shared" si="7"/>
        <v>3.2243999999999997</v>
      </c>
      <c r="D21" s="5">
        <f t="shared" si="8"/>
        <v>4.3624999999999989</v>
      </c>
      <c r="E21" s="5">
        <f t="shared" si="9"/>
        <v>3.2819999999999996</v>
      </c>
      <c r="F21" s="7">
        <f t="shared" si="10"/>
        <v>4.4624999999999995</v>
      </c>
      <c r="G21" s="7">
        <f t="shared" si="11"/>
        <v>3.1539999999999995</v>
      </c>
    </row>
    <row r="22" spans="1:15">
      <c r="A22" s="19"/>
      <c r="B22" s="3">
        <f t="shared" si="6"/>
        <v>6.1793103448275852</v>
      </c>
      <c r="C22" s="3">
        <f t="shared" si="7"/>
        <v>3.2678999999999996</v>
      </c>
      <c r="D22" s="5">
        <f t="shared" si="8"/>
        <v>4.4124999999999988</v>
      </c>
      <c r="E22" s="5">
        <f t="shared" si="9"/>
        <v>3.3119999999999998</v>
      </c>
      <c r="F22" s="7">
        <f t="shared" si="10"/>
        <v>4.5624999999999991</v>
      </c>
      <c r="G22" s="7">
        <f t="shared" si="11"/>
        <v>3.214</v>
      </c>
    </row>
    <row r="23" spans="1:15">
      <c r="A23" s="19"/>
      <c r="B23" s="3">
        <f t="shared" si="6"/>
        <v>6.2793103448275849</v>
      </c>
      <c r="C23" s="3">
        <f t="shared" si="7"/>
        <v>3.3055999999999996</v>
      </c>
      <c r="D23" s="5">
        <f t="shared" si="8"/>
        <v>4.4624999999999986</v>
      </c>
      <c r="E23" s="5">
        <f t="shared" si="9"/>
        <v>3.3379999999999996</v>
      </c>
      <c r="F23" s="7">
        <f t="shared" si="10"/>
        <v>4.6624999999999988</v>
      </c>
      <c r="G23" s="7">
        <f t="shared" si="11"/>
        <v>3.2659999999999996</v>
      </c>
    </row>
    <row r="24" spans="1:15">
      <c r="A24" s="19"/>
      <c r="B24" s="3">
        <f t="shared" si="6"/>
        <v>6.3793103448275845</v>
      </c>
      <c r="C24" s="3">
        <f t="shared" si="7"/>
        <v>3.3374999999999999</v>
      </c>
      <c r="D24" s="5">
        <f t="shared" si="8"/>
        <v>4.5124999999999984</v>
      </c>
      <c r="E24" s="5">
        <f t="shared" si="9"/>
        <v>3.3599999999999994</v>
      </c>
      <c r="F24" s="7">
        <f t="shared" si="10"/>
        <v>4.7624999999999984</v>
      </c>
      <c r="G24" s="7">
        <f t="shared" si="11"/>
        <v>3.3099999999999996</v>
      </c>
    </row>
    <row r="25" spans="1:15">
      <c r="A25" s="19"/>
      <c r="B25" s="3">
        <f t="shared" si="6"/>
        <v>6.4793103448275842</v>
      </c>
      <c r="C25" s="3">
        <f t="shared" si="7"/>
        <v>3.3635999999999999</v>
      </c>
      <c r="D25" s="5">
        <f t="shared" si="8"/>
        <v>4.5624999999999982</v>
      </c>
      <c r="E25" s="5">
        <f t="shared" si="9"/>
        <v>3.3779999999999997</v>
      </c>
      <c r="F25" s="7">
        <f t="shared" si="10"/>
        <v>4.862499999999998</v>
      </c>
      <c r="G25" s="7">
        <f t="shared" si="11"/>
        <v>3.3459999999999996</v>
      </c>
      <c r="J25">
        <f>B8</f>
        <v>0</v>
      </c>
      <c r="K25">
        <f>$B$5*J25</f>
        <v>0</v>
      </c>
      <c r="L25">
        <f>D8</f>
        <v>0</v>
      </c>
      <c r="M25">
        <f>$B$5*L25</f>
        <v>0</v>
      </c>
      <c r="N25">
        <f>F8</f>
        <v>0</v>
      </c>
      <c r="O25">
        <f>$B$5*N25</f>
        <v>0</v>
      </c>
    </row>
    <row r="26" spans="1:15">
      <c r="A26" s="19"/>
      <c r="B26" s="3">
        <f t="shared" si="6"/>
        <v>6.5793103448275838</v>
      </c>
      <c r="C26" s="3">
        <f t="shared" si="7"/>
        <v>3.3838999999999997</v>
      </c>
      <c r="D26" s="5">
        <f t="shared" si="8"/>
        <v>4.612499999999998</v>
      </c>
      <c r="E26" s="5">
        <f t="shared" si="9"/>
        <v>3.3919999999999995</v>
      </c>
      <c r="F26" s="7">
        <f t="shared" si="10"/>
        <v>4.9624999999999977</v>
      </c>
      <c r="G26" s="7">
        <f t="shared" si="11"/>
        <v>3.3739999999999997</v>
      </c>
      <c r="J26">
        <f>B18</f>
        <v>0.99999999999999989</v>
      </c>
      <c r="K26">
        <f>$B$5*J26</f>
        <v>0.57999999999999985</v>
      </c>
      <c r="L26">
        <f>D18</f>
        <v>0.49999999999999994</v>
      </c>
      <c r="M26">
        <f>$D$5*L26</f>
        <v>0.79999999999999993</v>
      </c>
      <c r="N26">
        <f>F18</f>
        <v>0.99999999999999989</v>
      </c>
      <c r="O26">
        <f>$F$5*N26</f>
        <v>0.79999999999999993</v>
      </c>
    </row>
    <row r="27" spans="1:15">
      <c r="A27" s="19"/>
      <c r="B27" s="3">
        <f t="shared" si="6"/>
        <v>6.6793103448275835</v>
      </c>
      <c r="C27" s="3">
        <f t="shared" si="7"/>
        <v>3.3983999999999996</v>
      </c>
      <c r="D27" s="5">
        <f t="shared" si="8"/>
        <v>4.6624999999999979</v>
      </c>
      <c r="E27" s="5">
        <f t="shared" si="9"/>
        <v>3.4019999999999997</v>
      </c>
      <c r="F27" s="7">
        <f t="shared" si="10"/>
        <v>5.0624999999999973</v>
      </c>
      <c r="G27" s="7">
        <f t="shared" si="11"/>
        <v>3.3940000000000001</v>
      </c>
      <c r="J27">
        <f>B20</f>
        <v>5.9793103448275859</v>
      </c>
      <c r="K27">
        <f>K26</f>
        <v>0.57999999999999985</v>
      </c>
      <c r="L27">
        <f>D20</f>
        <v>4.3124999999999991</v>
      </c>
      <c r="M27">
        <f>M26</f>
        <v>0.79999999999999993</v>
      </c>
      <c r="N27">
        <f>F20</f>
        <v>4.3624999999999998</v>
      </c>
      <c r="O27">
        <f>O26</f>
        <v>0.79999999999999993</v>
      </c>
    </row>
    <row r="28" spans="1:15">
      <c r="A28" s="19"/>
      <c r="B28" s="3">
        <f t="shared" si="6"/>
        <v>6.7793103448275831</v>
      </c>
      <c r="C28" s="3">
        <f t="shared" si="7"/>
        <v>3.4070999999999998</v>
      </c>
      <c r="D28" s="5">
        <f t="shared" si="8"/>
        <v>4.7124999999999977</v>
      </c>
      <c r="E28" s="5">
        <f t="shared" si="9"/>
        <v>3.4079999999999995</v>
      </c>
      <c r="F28" s="7">
        <f t="shared" si="10"/>
        <v>5.162499999999997</v>
      </c>
      <c r="G28" s="7">
        <f t="shared" si="11"/>
        <v>3.4060000000000001</v>
      </c>
      <c r="J28">
        <f>B29</f>
        <v>6.8793103448275827</v>
      </c>
      <c r="K28">
        <v>0</v>
      </c>
      <c r="L28">
        <f>D29</f>
        <v>4.7624999999999975</v>
      </c>
      <c r="M28">
        <v>0</v>
      </c>
      <c r="N28">
        <f>F29</f>
        <v>5.2624999999999966</v>
      </c>
      <c r="O28">
        <v>0</v>
      </c>
    </row>
    <row r="29" spans="1:15">
      <c r="A29" s="19"/>
      <c r="B29" s="3">
        <f t="shared" si="6"/>
        <v>6.8793103448275827</v>
      </c>
      <c r="C29" s="3">
        <f t="shared" si="7"/>
        <v>3.41</v>
      </c>
      <c r="D29" s="5">
        <f t="shared" si="8"/>
        <v>4.7624999999999975</v>
      </c>
      <c r="E29" s="5">
        <f t="shared" si="9"/>
        <v>3.41</v>
      </c>
      <c r="F29" s="7">
        <f t="shared" si="10"/>
        <v>5.2624999999999966</v>
      </c>
      <c r="G29" s="7">
        <f t="shared" si="11"/>
        <v>3.41</v>
      </c>
    </row>
  </sheetData>
  <sheetProtection selectLockedCells="1" selectUnlockedCells="1"/>
  <mergeCells count="2">
    <mergeCell ref="A8:A18"/>
    <mergeCell ref="A20:A29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2017-09-11T22:16:43Z</dcterms:created>
  <dcterms:modified xsi:type="dcterms:W3CDTF">2017-12-05T07:25:28Z</dcterms:modified>
</cp:coreProperties>
</file>