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240" yWindow="-45" windowWidth="15600" windowHeight="11640" tabRatio="500" activeTab="2"/>
  </bookViews>
  <sheets>
    <sheet name="Identification_2018" sheetId="1" r:id="rId1"/>
    <sheet name="Evaluation partie1_2018" sheetId="2" r:id="rId2"/>
    <sheet name="Evaluation partie2_2018" sheetId="4" r:id="rId3"/>
  </sheets>
  <definedNames>
    <definedName name="_xlnm.Print_Area" localSheetId="1">'Evaluation partie1_2018'!$A$3:$J$32</definedName>
    <definedName name="_xlnm.Print_Area" localSheetId="2">'Evaluation partie2_2018'!$A$1:$N$41</definedName>
    <definedName name="_xlnm.Print_Area" localSheetId="0">Identification_2018!$A$1:$G$38</definedName>
  </definedName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Q8" i="4"/>
  <c r="Q7"/>
  <c r="Q9"/>
  <c r="Q10"/>
  <c r="Q11"/>
  <c r="Q6"/>
  <c r="P8"/>
  <c r="P7"/>
  <c r="P9"/>
  <c r="P10"/>
  <c r="P11"/>
  <c r="P6"/>
  <c r="Q13"/>
  <c r="Q14"/>
  <c r="Q15"/>
  <c r="Q12"/>
  <c r="P13"/>
  <c r="P14"/>
  <c r="P15"/>
  <c r="P12"/>
  <c r="Q16"/>
  <c r="P16"/>
  <c r="R16"/>
  <c r="K16"/>
  <c r="J16"/>
  <c r="R14"/>
  <c r="K14"/>
  <c r="T7"/>
  <c r="T8"/>
  <c r="T9"/>
  <c r="T10"/>
  <c r="T11"/>
  <c r="T12"/>
  <c r="T13"/>
  <c r="T14"/>
  <c r="T15"/>
  <c r="T16"/>
  <c r="T17"/>
  <c r="T18"/>
  <c r="T19"/>
  <c r="T20"/>
  <c r="T21"/>
  <c r="T22"/>
  <c r="T23"/>
  <c r="T24"/>
  <c r="T25"/>
  <c r="T26"/>
  <c r="T28"/>
  <c r="K31"/>
  <c r="S7" i="2"/>
  <c r="S8"/>
  <c r="S9"/>
  <c r="S10"/>
  <c r="S11"/>
  <c r="S12"/>
  <c r="S13"/>
  <c r="S14"/>
  <c r="S15"/>
  <c r="S16"/>
  <c r="S17"/>
  <c r="S18"/>
  <c r="S19"/>
  <c r="S20"/>
  <c r="S21"/>
  <c r="S23"/>
  <c r="J26"/>
  <c r="Q18" i="4"/>
  <c r="Q19"/>
  <c r="Q17"/>
  <c r="P18"/>
  <c r="P19"/>
  <c r="P17"/>
  <c r="Q21"/>
  <c r="Q22"/>
  <c r="Q20"/>
  <c r="P21"/>
  <c r="P22"/>
  <c r="P23"/>
  <c r="Q23"/>
  <c r="P20"/>
  <c r="Q25"/>
  <c r="Q26"/>
  <c r="Q24"/>
  <c r="P25"/>
  <c r="P26"/>
  <c r="P24"/>
  <c r="F28"/>
  <c r="F29"/>
  <c r="P7" i="2"/>
  <c r="P8"/>
  <c r="D9"/>
  <c r="P9"/>
  <c r="P6"/>
  <c r="D11"/>
  <c r="P11"/>
  <c r="D12"/>
  <c r="P12"/>
  <c r="D13"/>
  <c r="P13"/>
  <c r="P10"/>
  <c r="P15"/>
  <c r="P16"/>
  <c r="P17"/>
  <c r="P14"/>
  <c r="P19"/>
  <c r="P20"/>
  <c r="P21"/>
  <c r="P18"/>
  <c r="P22"/>
  <c r="O7"/>
  <c r="O8"/>
  <c r="O9"/>
  <c r="O6"/>
  <c r="O10"/>
  <c r="O15"/>
  <c r="O16"/>
  <c r="O17"/>
  <c r="O14"/>
  <c r="O19"/>
  <c r="O20"/>
  <c r="O21"/>
  <c r="O18"/>
  <c r="D23"/>
  <c r="D24"/>
  <c r="F30" i="4"/>
  <c r="F31"/>
  <c r="O12" i="2"/>
  <c r="O13"/>
  <c r="O11"/>
  <c r="Q27" i="4"/>
  <c r="R26"/>
  <c r="K26"/>
  <c r="R25"/>
  <c r="K25"/>
  <c r="R23"/>
  <c r="K23"/>
  <c r="R22"/>
  <c r="K22"/>
  <c r="R21"/>
  <c r="K21"/>
  <c r="R19"/>
  <c r="K19"/>
  <c r="R18"/>
  <c r="K18"/>
  <c r="R15"/>
  <c r="K15"/>
  <c r="R13"/>
  <c r="K13"/>
  <c r="R11"/>
  <c r="K11"/>
  <c r="R10"/>
  <c r="K10"/>
  <c r="R9"/>
  <c r="K9"/>
  <c r="R8"/>
  <c r="K8"/>
  <c r="R7"/>
  <c r="K7"/>
  <c r="P27"/>
  <c r="Q21" i="2"/>
  <c r="J21"/>
  <c r="Q20"/>
  <c r="J20"/>
  <c r="Q19"/>
  <c r="J19"/>
  <c r="Q17"/>
  <c r="J17"/>
  <c r="Q16"/>
  <c r="J16"/>
  <c r="Q15"/>
  <c r="J15"/>
  <c r="Q13"/>
  <c r="J13"/>
  <c r="Q12"/>
  <c r="J12"/>
  <c r="Q11"/>
  <c r="J11"/>
  <c r="Q9"/>
  <c r="J9"/>
  <c r="Q8"/>
  <c r="J8"/>
  <c r="Q7"/>
  <c r="J7"/>
  <c r="K20" i="4"/>
  <c r="R20"/>
  <c r="J20"/>
  <c r="J21"/>
  <c r="J22"/>
  <c r="J23"/>
  <c r="J8"/>
  <c r="J9"/>
  <c r="J10"/>
  <c r="J11"/>
  <c r="J12"/>
  <c r="J13"/>
  <c r="J14"/>
  <c r="J15"/>
  <c r="J17"/>
  <c r="J18"/>
  <c r="J19"/>
  <c r="J24"/>
  <c r="J25"/>
  <c r="J26"/>
  <c r="K24"/>
  <c r="K12"/>
  <c r="O22" i="2"/>
  <c r="R12" i="4"/>
  <c r="J7"/>
  <c r="J6"/>
  <c r="J18" i="2"/>
  <c r="J14"/>
  <c r="J10"/>
  <c r="J6"/>
  <c r="I8"/>
  <c r="I7"/>
  <c r="I9"/>
  <c r="I10"/>
  <c r="I11"/>
  <c r="I12"/>
  <c r="I13"/>
  <c r="I14"/>
  <c r="I15"/>
  <c r="I16"/>
  <c r="I17"/>
  <c r="I18"/>
  <c r="I19"/>
  <c r="I20"/>
  <c r="I21"/>
  <c r="D30"/>
  <c r="Q6"/>
  <c r="Q14"/>
  <c r="Q10"/>
  <c r="Q18"/>
  <c r="R24" i="4"/>
</calcChain>
</file>

<file path=xl/comments1.xml><?xml version="1.0" encoding="utf-8"?>
<comments xmlns="http://schemas.openxmlformats.org/spreadsheetml/2006/main">
  <authors>
    <author>Christian MESSAGE</author>
  </authors>
  <commentList>
    <comment ref="I7" authorId="0">
      <text>
        <r>
          <rPr>
            <sz val="9"/>
            <color indexed="81"/>
            <rFont val="Tahoma"/>
            <family val="2"/>
          </rPr>
          <t xml:space="preserve">cellule rouge si erreur dans la zone d'évaluation
</t>
        </r>
      </text>
    </comment>
  </commentList>
</comments>
</file>

<file path=xl/sharedStrings.xml><?xml version="1.0" encoding="utf-8"?>
<sst xmlns="http://schemas.openxmlformats.org/spreadsheetml/2006/main" count="219" uniqueCount="150">
  <si>
    <t>Note brute obtenue par calcul automatique</t>
  </si>
  <si>
    <t xml:space="preserve"> /20</t>
  </si>
  <si>
    <t>/20</t>
  </si>
  <si>
    <t>Appréciation globale</t>
  </si>
  <si>
    <t>Noms des Correcteurs</t>
  </si>
  <si>
    <t>Signatures</t>
  </si>
  <si>
    <t>Compétences évaluées</t>
  </si>
  <si>
    <r>
      <t xml:space="preserve">Indicateurs de performance                                                                                                                 </t>
    </r>
    <r>
      <rPr>
        <sz val="10"/>
        <rFont val="Arial"/>
        <family val="2"/>
      </rPr>
      <t>évaluation</t>
    </r>
  </si>
  <si>
    <t xml:space="preserve">Note brute </t>
  </si>
  <si>
    <t>Poids de la compétence</t>
  </si>
  <si>
    <t>Poids du critère</t>
  </si>
  <si>
    <t>Consulter le référentiel des activités professionnelles pour obtenir le détail des tâches.</t>
  </si>
  <si>
    <t>Identifications</t>
  </si>
  <si>
    <t>Diplôme :</t>
  </si>
  <si>
    <t>Epreuve :</t>
  </si>
  <si>
    <t>Établissement :</t>
  </si>
  <si>
    <t xml:space="preserve">Session : </t>
  </si>
  <si>
    <t>Nom du candidat :</t>
  </si>
  <si>
    <t>Prénom du candidat :</t>
  </si>
  <si>
    <t>Date de l'évaluation :</t>
  </si>
  <si>
    <t>Lieu de l'évaluation (entreprise ou centre de formation) :</t>
  </si>
  <si>
    <r>
      <t xml:space="preserve">Description sommaire du travail demandé </t>
    </r>
    <r>
      <rPr>
        <sz val="10"/>
        <rFont val="Arial"/>
        <family val="2"/>
      </rPr>
      <t>(le sujet complet doit être joint à cette fiche)</t>
    </r>
    <r>
      <rPr>
        <b/>
        <sz val="10"/>
        <rFont val="Arial"/>
        <family val="2"/>
      </rPr>
      <t xml:space="preserve"> :</t>
    </r>
  </si>
  <si>
    <r>
      <t xml:space="preserve">Travail demandé </t>
    </r>
    <r>
      <rPr>
        <sz val="10"/>
        <rFont val="Arial Narrow"/>
        <family val="2"/>
      </rPr>
      <t>(Repérer les tâches demandées, ce sont celles qui correspondent à l’unité dans le référentiel de certification, à l’exclusion de toute autre)</t>
    </r>
  </si>
  <si>
    <t>Cocher les cases correspondantes aux données fournies et aux tâches demandées</t>
  </si>
  <si>
    <r>
      <t xml:space="preserve">Données fournies au candidat </t>
    </r>
    <r>
      <rPr>
        <sz val="10"/>
        <rFont val="Arial"/>
        <family val="2"/>
      </rPr>
      <t>(cocher les données fournies)</t>
    </r>
  </si>
  <si>
    <t>Profil du candidat</t>
  </si>
  <si>
    <t>Mise à jour</t>
  </si>
  <si>
    <t>Procédure d'archivage des documents</t>
  </si>
  <si>
    <t>Le modèle nominal ou spécifié (tout ou partie du produit),</t>
  </si>
  <si>
    <t>Cahier des charges esthétique et fonctionnel du produit.</t>
  </si>
  <si>
    <t>Normes, Bases de données</t>
  </si>
  <si>
    <t>Dossier de style</t>
  </si>
  <si>
    <t xml:space="preserve">Logiciel spécifique professionnel
</t>
  </si>
  <si>
    <t>Mannequin, tableau de mesures normalisées ou d’entreprise.</t>
  </si>
  <si>
    <t>Présentations graphiques du modèle et/ou annotations techniques.</t>
  </si>
  <si>
    <t>Fiche technique matières.</t>
  </si>
  <si>
    <t xml:space="preserve">Matériel laboratoire d'essais matériaux </t>
  </si>
  <si>
    <t>Progiciel de DAO - CAO</t>
  </si>
  <si>
    <t>Fiche fournisseur, Tissuthèque et revues spécialisées.</t>
  </si>
  <si>
    <t>Tableau de mesures normalisé ou spécifique</t>
  </si>
  <si>
    <t>Grille des tailles</t>
  </si>
  <si>
    <t>Brevet de Technicien supérieur Métiers de la Mode - Vêtements</t>
  </si>
  <si>
    <t>Note brute de la partie 2 obtenue par calcul automatique</t>
  </si>
  <si>
    <t>ATTENTION, si une cellule  apparait en rouge dans cette colonne, c'est qu'il y a plus d'une valeur donnée à l'indicateur, il faut alors choisir laquelle retenir</t>
  </si>
  <si>
    <t>Epreuve E5: Unité U5 - Élaboration et validation économique du processus de production</t>
  </si>
  <si>
    <t>A2-T2</t>
  </si>
  <si>
    <t>A2-T3</t>
  </si>
  <si>
    <t>A2-T4</t>
  </si>
  <si>
    <t xml:space="preserve">A2-T6 </t>
  </si>
  <si>
    <t>A3-T5</t>
  </si>
  <si>
    <t xml:space="preserve">Choisir les procédés et optimiser les processus de fabrication des produits </t>
  </si>
  <si>
    <t>Déterminer les coûts prévisionnels des composants du produit</t>
  </si>
  <si>
    <t>Réaliser le dossier d'industrialisation</t>
  </si>
  <si>
    <t>Organiser, enrichir et diffuser les bases de données techniques, et participer au développement de système de gestion intégrée</t>
  </si>
  <si>
    <t>Assurer les échanges d’informations internes et externes concernant les processus de production et les niveaux de qualité</t>
  </si>
  <si>
    <t>ÉVALUATION DE L'UNITÉ U5 - Élaboration et validation économique du processus de production</t>
  </si>
  <si>
    <t>Définir et apprécier le rôle et l’importance de la logistique. - Caractériser les différentes composantes de la logistique</t>
  </si>
  <si>
    <t>Mettre en évidence l’intérêt et les limites d’un sourcing  d’achat et d’approvisionnement</t>
  </si>
  <si>
    <t>Caractériser les choix possibles pour la gestion des stocks et des flux</t>
  </si>
  <si>
    <t>Replacer la propriété industrielle parmi les propriétés intellectuelles.</t>
  </si>
  <si>
    <t>Définir les conditions et l’étendue de la protection d’un brevet, d’une marque, d’un modèle.</t>
  </si>
  <si>
    <t>Distinguer l’action en contrefaçon de l’action en concurrence déloyale</t>
  </si>
  <si>
    <t>Identifier les droits et obligations du salarié et de l’employeur dans une situation donnée</t>
  </si>
  <si>
    <t>Qualifier les modifications de la relation du travail, en déduire les conséquences juridiques dans une situation donnée</t>
  </si>
  <si>
    <t>Apprécier la protection du salarié dans une situation donnée</t>
  </si>
  <si>
    <r>
      <t xml:space="preserve">Indicateurs de performance                                        </t>
    </r>
    <r>
      <rPr>
        <sz val="10"/>
        <rFont val="Arial"/>
        <family val="2"/>
      </rPr>
      <t>évaluation</t>
    </r>
  </si>
  <si>
    <t>Identifier les différents coûts d’un processus de fabrication, d’un produit (achat, production, distribution).</t>
  </si>
  <si>
    <t>Évaluer et apprécier la performance de l’entreprise</t>
  </si>
  <si>
    <t>Décrire les différentes formes d’investissement et les contraintes du choix d’investissement.</t>
  </si>
  <si>
    <t>C2.21 Exploiter les banques de données de solutions technologiques informatisées</t>
  </si>
  <si>
    <t>C2.22 Proposer et adapter les solutions technologiques au grade de qualité, aux matériels, aux matériaux, aux coûts et aux lieux de production</t>
  </si>
  <si>
    <t>C2.23 Définir les procédés de fabrication des solutions technologiques retenues</t>
  </si>
  <si>
    <t>C2.25 Valider les procédés</t>
  </si>
  <si>
    <t>C2.26 Définir le processus de réalisation du produit</t>
  </si>
  <si>
    <t>Justesse et pertinence des solutions retenues</t>
  </si>
  <si>
    <t>C2.31 Exploiter  les placements des patrons en vue de déterminer les consommations matières prévisionnelles du produit</t>
  </si>
  <si>
    <t>C2.33 Définir les coûts : matières, fournitures, main d’œuvre directe de coupe et de fabrication</t>
  </si>
  <si>
    <t>Respect des contraintes, Efficience optimale, Maîtrise du logiciel de placement</t>
  </si>
  <si>
    <t>C2.4 : Réaliser le dossier d'industrialisation</t>
  </si>
  <si>
    <t>C2.3 : Déterminer les coûts prévisionnels des composants du produit</t>
  </si>
  <si>
    <t>C2.2 : Choisir les procédés et optimiser les processus de fabrication des produits.</t>
  </si>
  <si>
    <t>C1.26 : Appréhender les données d’exploitation, d’investissement et de financement de l’entreprise</t>
  </si>
  <si>
    <t>C1.24 : S’informer du cadre juridique de la protection industrielle</t>
  </si>
  <si>
    <t>C1.23 : Mettre en évidence le rôle des politiques de sourcing et d’approvisionnement</t>
  </si>
  <si>
    <t>C2.41 Élaborer et rédiger les documents de mise en production :</t>
  </si>
  <si>
    <t xml:space="preserve">Les documents établis sont complets, clairs, exploitables, conformes au cahier des charges et respectent la normalisation. </t>
  </si>
  <si>
    <t>Documents qui  permettent une mise en production du produit localisée ou délocalisée sans ambiguïté de langage</t>
  </si>
  <si>
    <t>Adéquation entre le résultat obtenu et le résultat attendu, bien fondé des critiques, propositions pertinentes.</t>
  </si>
  <si>
    <t>/8</t>
  </si>
  <si>
    <t>C3.3 : Assurer des échanges d’information interne et externe concernant les processus de production et les niveaux de qualité.</t>
  </si>
  <si>
    <t xml:space="preserve">C3.31 - Rationaliser les échanges techniques en français et en anglais </t>
  </si>
  <si>
    <t xml:space="preserve">Deuxième Partie : résolution ou approche technico-économique </t>
  </si>
  <si>
    <t>C1.25 : S’informer du cadre juridique de la relation du travail.</t>
  </si>
  <si>
    <t>/12</t>
  </si>
  <si>
    <t xml:space="preserve">C2.6 : Participer à  la stratégie de maîtrise de la qualité des produits </t>
  </si>
  <si>
    <t>Note attribuée pour la partie 1 de l'épreuve :  N1 /8</t>
  </si>
  <si>
    <t>première partie : Approche économique et juridique</t>
  </si>
  <si>
    <t>Rappel de la note de la partie 1 : N1 /8</t>
  </si>
  <si>
    <t xml:space="preserve">Note brute obtenue par le calcul automatique : </t>
  </si>
  <si>
    <t>Note sur 12  : partie 2 : N2 /12</t>
  </si>
  <si>
    <t xml:space="preserve">Note proposée à l'épreuve : </t>
  </si>
  <si>
    <t>Les choix et la démarche de résolution sont cohérents avec le problème posé.</t>
  </si>
  <si>
    <t>L'analyse de la situation juridique est précise.</t>
  </si>
  <si>
    <t>le descriptif des droits attachés et des recours est rigoureux.</t>
  </si>
  <si>
    <t>Contrefaçon et concurrence déloyale sont correctement identifiées en terme de droit juridique.</t>
  </si>
  <si>
    <t>Evaluation</t>
  </si>
  <si>
    <t>poids</t>
  </si>
  <si>
    <t>Nom :</t>
  </si>
  <si>
    <t>Prénom :</t>
  </si>
  <si>
    <t>Justesse de la chronologie des opérations, simplification du travail, respect de la qualité, bonne utilisation de matériels appropriés.</t>
  </si>
  <si>
    <t>Les solutions matériels et organisationnelles du processus de production sont explicitées pour assurer la qualité demandée.</t>
  </si>
  <si>
    <t>Le vocabulaire technique est adapté à l'étude.</t>
  </si>
  <si>
    <t xml:space="preserve">C2.61 Mettre en œuvre les moyens de contrôle du grade de qualité </t>
  </si>
  <si>
    <t>Codes d'étiquetage d’entretien des textiles.</t>
  </si>
  <si>
    <t>N° question</t>
  </si>
  <si>
    <t>La rédaction en anglais permet une bonne perception des remèdes apportés</t>
  </si>
  <si>
    <t>X</t>
  </si>
  <si>
    <t>les informations retenues sont opportunes, elles permettent de définir les composantes de la logistique</t>
  </si>
  <si>
    <t xml:space="preserve">L'analyse est pertinente et cohérente </t>
  </si>
  <si>
    <t xml:space="preserve">Un descriptif des droits est établi. Il est clair et rigoureux
</t>
  </si>
  <si>
    <r>
      <t>Un descriptif des droits est établi. Il est clair et rigoureux.</t>
    </r>
    <r>
      <rPr>
        <i/>
        <sz val="10"/>
        <color rgb="FFFF0000"/>
        <rFont val="Arial"/>
        <family val="2"/>
      </rPr>
      <t xml:space="preserve">
</t>
    </r>
  </si>
  <si>
    <t>C2.32 Estimer  les temps de fabrication en utilisant les outils informatiques adaptés</t>
  </si>
  <si>
    <t>Non</t>
  </si>
  <si>
    <t>% des indicateurs de performance</t>
  </si>
  <si>
    <t>Présence de l’ensemble des opérations nécessaires et logique du temps estimé</t>
  </si>
  <si>
    <t>NON</t>
  </si>
  <si>
    <t xml:space="preserve"> Exactitude des résultats</t>
  </si>
  <si>
    <t>Adéquation du coût de revient avec les objectifs visés</t>
  </si>
  <si>
    <t xml:space="preserve">Les défaut sont repérés </t>
  </si>
  <si>
    <t>Les causes  et les remèdes proposés sont pertinents</t>
  </si>
  <si>
    <r>
      <t xml:space="preserve">la situation est </t>
    </r>
    <r>
      <rPr>
        <i/>
        <sz val="10"/>
        <color theme="1"/>
        <rFont val="Arial"/>
        <family val="2"/>
      </rPr>
      <t xml:space="preserve">appréciée et </t>
    </r>
    <r>
      <rPr>
        <i/>
        <sz val="10"/>
        <rFont val="Arial"/>
        <family val="2"/>
      </rPr>
      <t xml:space="preserve">analysée avec rigueur et justesse </t>
    </r>
  </si>
  <si>
    <t>Q1.1</t>
  </si>
  <si>
    <t xml:space="preserve"> Les modes de financement de l'investissement sont objectifs : l'analyse est pertinente
</t>
  </si>
  <si>
    <t>L'étude produite permet de vérifier l'exactitude des calculs.</t>
  </si>
  <si>
    <t>l'analyse de l'amortissement comptable est pertinente</t>
  </si>
  <si>
    <t>Q2.1</t>
  </si>
  <si>
    <t>Q2.2</t>
  </si>
  <si>
    <t>Q3.1</t>
  </si>
  <si>
    <t>Q3.2</t>
  </si>
  <si>
    <t>Q3.3</t>
  </si>
  <si>
    <t>Q4.1</t>
  </si>
  <si>
    <t>Q6.1</t>
  </si>
  <si>
    <t>Q6.2</t>
  </si>
  <si>
    <t>Q7.1</t>
  </si>
  <si>
    <t>Q7.2</t>
  </si>
  <si>
    <t>Q5.1 et Q5.2</t>
  </si>
  <si>
    <t>Justesse et pertinence des solutions retenues, par rapport aux critères définis (section)</t>
  </si>
  <si>
    <t>Respect du cahier des charges, optimisation des procédés et des choix technologiques, respect du niveau de qualité (identification des éléments et choix matériel)</t>
  </si>
  <si>
    <t>Q8.</t>
  </si>
  <si>
    <t>Q8</t>
  </si>
</sst>
</file>

<file path=xl/styles.xml><?xml version="1.0" encoding="utf-8"?>
<styleSheet xmlns="http://schemas.openxmlformats.org/spreadsheetml/2006/main">
  <numFmts count="1">
    <numFmt numFmtId="164" formatCode="0.0"/>
  </numFmts>
  <fonts count="50">
    <font>
      <sz val="10"/>
      <name val="Times New Roman"/>
    </font>
    <font>
      <sz val="8"/>
      <name val="Times New Roman"/>
      <family val="1"/>
    </font>
    <font>
      <b/>
      <sz val="10"/>
      <name val="Arial"/>
      <family val="2"/>
    </font>
    <font>
      <sz val="10"/>
      <name val="Arial"/>
      <family val="2"/>
    </font>
    <font>
      <b/>
      <sz val="10"/>
      <name val="Arial Narrow"/>
      <family val="2"/>
    </font>
    <font>
      <sz val="10"/>
      <name val="Arial Narrow"/>
      <family val="2"/>
    </font>
    <font>
      <sz val="10"/>
      <color indexed="8"/>
      <name val="Arial"/>
      <family val="2"/>
    </font>
    <font>
      <i/>
      <sz val="10"/>
      <color indexed="10"/>
      <name val="Arial"/>
      <family val="2"/>
    </font>
    <font>
      <i/>
      <sz val="12"/>
      <color indexed="10"/>
      <name val="Arial"/>
      <family val="2"/>
    </font>
    <font>
      <b/>
      <i/>
      <sz val="10"/>
      <name val="Arial"/>
      <family val="2"/>
    </font>
    <font>
      <sz val="10"/>
      <color indexed="10"/>
      <name val="Arial"/>
      <family val="2"/>
    </font>
    <font>
      <sz val="10"/>
      <color indexed="9"/>
      <name val="Arial"/>
      <family val="2"/>
    </font>
    <font>
      <b/>
      <sz val="10"/>
      <color indexed="10"/>
      <name val="Arial"/>
      <family val="2"/>
    </font>
    <font>
      <i/>
      <sz val="10"/>
      <name val="Arial"/>
      <family val="2"/>
    </font>
    <font>
      <sz val="9"/>
      <name val="Arial Narrow"/>
      <family val="2"/>
    </font>
    <font>
      <sz val="9"/>
      <color indexed="10"/>
      <name val="Arial Narrow"/>
      <family val="2"/>
    </font>
    <font>
      <sz val="10"/>
      <name val="Arial"/>
      <family val="2"/>
    </font>
    <font>
      <b/>
      <sz val="16"/>
      <color indexed="10"/>
      <name val="Arial"/>
      <family val="2"/>
    </font>
    <font>
      <b/>
      <sz val="12"/>
      <name val="Arial"/>
      <family val="2"/>
    </font>
    <font>
      <sz val="8"/>
      <name val="Arial"/>
      <family val="2"/>
    </font>
    <font>
      <sz val="10"/>
      <name val="Arial Black"/>
      <family val="2"/>
    </font>
    <font>
      <sz val="8"/>
      <color theme="3" tint="-0.249977111117893"/>
      <name val="Arial"/>
      <family val="2"/>
    </font>
    <font>
      <sz val="12"/>
      <color theme="3" tint="-0.249977111117893"/>
      <name val="Arial"/>
      <family val="2"/>
    </font>
    <font>
      <sz val="10"/>
      <color theme="3" tint="-0.249977111117893"/>
      <name val="Arial"/>
      <family val="2"/>
    </font>
    <font>
      <sz val="12"/>
      <name val="Arial"/>
      <family val="2"/>
    </font>
    <font>
      <sz val="12"/>
      <name val="Times New Roman"/>
      <family val="1"/>
    </font>
    <font>
      <sz val="12"/>
      <name val="Arial Narrow"/>
      <family val="2"/>
    </font>
    <font>
      <sz val="9"/>
      <name val="Arial"/>
      <family val="2"/>
    </font>
    <font>
      <sz val="9"/>
      <color indexed="81"/>
      <name val="Tahoma"/>
      <family val="2"/>
    </font>
    <font>
      <sz val="10"/>
      <name val="Times New Roman"/>
      <family val="1"/>
    </font>
    <font>
      <sz val="9"/>
      <name val="Times New Roman"/>
      <family val="1"/>
    </font>
    <font>
      <sz val="9"/>
      <color theme="3" tint="-0.249977111117893"/>
      <name val="Arial"/>
      <family val="2"/>
    </font>
    <font>
      <sz val="9"/>
      <color indexed="10"/>
      <name val="Arial"/>
      <family val="2"/>
    </font>
    <font>
      <sz val="10"/>
      <color rgb="FFFF0000"/>
      <name val="Arial"/>
      <family val="2"/>
    </font>
    <font>
      <b/>
      <sz val="10"/>
      <color theme="1"/>
      <name val="Arial"/>
      <family val="2"/>
    </font>
    <font>
      <sz val="10"/>
      <name val="Times New Roman"/>
      <family val="1"/>
    </font>
    <font>
      <sz val="8"/>
      <color indexed="10"/>
      <name val="Arial"/>
      <family val="2"/>
    </font>
    <font>
      <b/>
      <sz val="8"/>
      <color theme="1"/>
      <name val="Arial"/>
      <family val="2"/>
    </font>
    <font>
      <sz val="8"/>
      <color rgb="FFFF0000"/>
      <name val="Arial"/>
      <family val="2"/>
    </font>
    <font>
      <b/>
      <sz val="8"/>
      <name val="Arial"/>
      <family val="2"/>
    </font>
    <font>
      <sz val="8"/>
      <color theme="0"/>
      <name val="Times New Roman"/>
      <family val="1"/>
    </font>
    <font>
      <sz val="10"/>
      <color theme="0"/>
      <name val="Times New Roman"/>
      <family val="1"/>
    </font>
    <font>
      <sz val="10"/>
      <color theme="0"/>
      <name val="Arial"/>
      <family val="2"/>
    </font>
    <font>
      <sz val="8"/>
      <color theme="0"/>
      <name val="Arial"/>
      <family val="2"/>
    </font>
    <font>
      <b/>
      <sz val="12"/>
      <color theme="0"/>
      <name val="Arial"/>
      <family val="2"/>
    </font>
    <font>
      <i/>
      <sz val="10"/>
      <color rgb="FFFF0000"/>
      <name val="Arial"/>
      <family val="2"/>
    </font>
    <font>
      <b/>
      <sz val="10"/>
      <color indexed="8"/>
      <name val="Arial"/>
      <family val="2"/>
    </font>
    <font>
      <b/>
      <sz val="9"/>
      <name val="Arial"/>
      <family val="2"/>
    </font>
    <font>
      <b/>
      <sz val="10"/>
      <color rgb="FFFF00FF"/>
      <name val="Arial"/>
      <family val="2"/>
    </font>
    <font>
      <i/>
      <sz val="10"/>
      <color theme="1"/>
      <name val="Arial"/>
      <family val="2"/>
    </font>
  </fonts>
  <fills count="1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FADDDA"/>
        <bgColor indexed="64"/>
      </patternFill>
    </fill>
    <fill>
      <patternFill patternType="solid">
        <fgColor rgb="FFF2CAD3"/>
        <bgColor indexed="64"/>
      </patternFill>
    </fill>
    <fill>
      <patternFill patternType="solid">
        <fgColor rgb="FFE2E1FB"/>
        <bgColor auto="1"/>
      </patternFill>
    </fill>
    <fill>
      <patternFill patternType="solid">
        <fgColor rgb="FFE2E0F8"/>
        <bgColor indexed="64"/>
      </patternFill>
    </fill>
    <fill>
      <patternFill patternType="solid">
        <fgColor rgb="FFFADB9C"/>
        <bgColor indexed="64"/>
      </patternFill>
    </fill>
    <fill>
      <patternFill patternType="solid">
        <fgColor rgb="FFFF0000"/>
        <bgColor indexed="64"/>
      </patternFill>
    </fill>
    <fill>
      <patternFill patternType="solid">
        <fgColor rgb="FFFFFF00"/>
        <bgColor indexed="64"/>
      </patternFill>
    </fill>
    <fill>
      <patternFill patternType="solid">
        <fgColor theme="2" tint="-0.249977111117893"/>
        <bgColor indexed="64"/>
      </patternFill>
    </fill>
    <fill>
      <patternFill patternType="solid">
        <fgColor rgb="FF00FF00"/>
        <bgColor indexed="64"/>
      </patternFill>
    </fill>
    <fill>
      <patternFill patternType="solid">
        <fgColor rgb="FFE2E1FB"/>
        <bgColor indexed="64"/>
      </patternFill>
    </fill>
  </fills>
  <borders count="60">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hair">
        <color auto="1"/>
      </right>
      <top/>
      <bottom/>
      <diagonal/>
    </border>
    <border>
      <left style="thin">
        <color indexed="64"/>
      </left>
      <right style="medium">
        <color indexed="64"/>
      </right>
      <top/>
      <bottom/>
      <diagonal/>
    </border>
    <border>
      <left style="hair">
        <color auto="1"/>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9" fontId="35" fillId="0" borderId="0" applyFont="0" applyFill="0" applyBorder="0" applyAlignment="0" applyProtection="0"/>
  </cellStyleXfs>
  <cellXfs count="366">
    <xf numFmtId="0" fontId="0" fillId="0" borderId="0" xfId="0"/>
    <xf numFmtId="0" fontId="0" fillId="0" borderId="26" xfId="0" applyBorder="1" applyAlignment="1">
      <alignment horizontal="right" vertical="center"/>
    </xf>
    <xf numFmtId="0" fontId="0" fillId="0" borderId="1" xfId="0" applyBorder="1" applyAlignment="1">
      <alignment horizontal="right" vertical="center"/>
    </xf>
    <xf numFmtId="0" fontId="0" fillId="0" borderId="20" xfId="0" applyBorder="1" applyAlignment="1">
      <alignment horizontal="right" vertical="center"/>
    </xf>
    <xf numFmtId="0" fontId="6" fillId="0" borderId="6" xfId="0" applyFont="1" applyBorder="1" applyAlignment="1">
      <alignment horizontal="right" vertical="center" wrapText="1"/>
    </xf>
    <xf numFmtId="0" fontId="6" fillId="0" borderId="7" xfId="0" applyFont="1" applyBorder="1" applyAlignment="1" applyProtection="1">
      <alignment horizontal="right" vertical="center" wrapText="1"/>
      <protection locked="0"/>
    </xf>
    <xf numFmtId="0" fontId="6" fillId="0" borderId="8" xfId="0" applyFont="1" applyBorder="1" applyAlignment="1">
      <alignment horizontal="right" vertical="center" wrapText="1"/>
    </xf>
    <xf numFmtId="0" fontId="2" fillId="0" borderId="10" xfId="0" applyFont="1" applyBorder="1" applyAlignment="1">
      <alignment vertical="center" wrapText="1"/>
    </xf>
    <xf numFmtId="0" fontId="6" fillId="0" borderId="1" xfId="0" applyFont="1" applyBorder="1" applyAlignment="1">
      <alignment horizontal="right" vertical="center" wrapText="1"/>
    </xf>
    <xf numFmtId="0" fontId="6" fillId="0" borderId="2" xfId="0" applyFont="1" applyBorder="1" applyAlignment="1" applyProtection="1">
      <alignment horizontal="right" vertical="center" wrapText="1"/>
      <protection locked="0"/>
    </xf>
    <xf numFmtId="0" fontId="6" fillId="0" borderId="3" xfId="0" applyFont="1" applyBorder="1" applyAlignment="1">
      <alignment horizontal="right" vertical="center" wrapText="1"/>
    </xf>
    <xf numFmtId="0" fontId="2" fillId="0" borderId="5" xfId="0" applyFont="1" applyBorder="1" applyAlignment="1">
      <alignment vertical="center" wrapText="1"/>
    </xf>
    <xf numFmtId="0" fontId="3" fillId="0" borderId="10"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9" fillId="0" borderId="0" xfId="0" applyFont="1" applyBorder="1" applyAlignment="1">
      <alignment horizontal="center" vertical="center"/>
    </xf>
    <xf numFmtId="0" fontId="3" fillId="0" borderId="44" xfId="0" applyFont="1" applyBorder="1" applyAlignment="1">
      <alignment horizontal="center" vertical="center"/>
    </xf>
    <xf numFmtId="0" fontId="10" fillId="0" borderId="0" xfId="0" applyFont="1" applyFill="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2" fontId="10" fillId="0" borderId="0" xfId="0" applyNumberFormat="1" applyFont="1" applyBorder="1" applyAlignment="1">
      <alignment horizontal="center" vertical="center"/>
    </xf>
    <xf numFmtId="10" fontId="11" fillId="0" borderId="0" xfId="0" applyNumberFormat="1"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pplyProtection="1">
      <alignment horizontal="center" vertical="center"/>
      <protection locked="0"/>
    </xf>
    <xf numFmtId="2" fontId="10" fillId="0" borderId="0" xfId="0" applyNumberFormat="1" applyFont="1" applyBorder="1" applyAlignment="1">
      <alignment vertical="center"/>
    </xf>
    <xf numFmtId="0" fontId="3" fillId="0" borderId="36" xfId="0" applyFont="1" applyBorder="1" applyAlignment="1" applyProtection="1">
      <alignment horizontal="center" vertical="center"/>
      <protection locked="0"/>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righ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5" fillId="0" borderId="0" xfId="0" applyFont="1" applyFill="1" applyBorder="1" applyAlignment="1">
      <alignment vertical="top" wrapText="1"/>
    </xf>
    <xf numFmtId="0" fontId="14" fillId="0" borderId="0" xfId="0" applyFont="1" applyBorder="1" applyAlignment="1" applyProtection="1">
      <alignment vertical="top" wrapText="1"/>
      <protection locked="0"/>
    </xf>
    <xf numFmtId="0" fontId="2" fillId="0" borderId="4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13" fillId="3" borderId="3" xfId="0" applyFont="1" applyFill="1" applyBorder="1" applyAlignment="1">
      <alignment vertical="center" wrapText="1"/>
    </xf>
    <xf numFmtId="0" fontId="0" fillId="0" borderId="0" xfId="0" applyAlignment="1">
      <alignment horizontal="center"/>
    </xf>
    <xf numFmtId="0" fontId="16" fillId="0" borderId="0" xfId="0" applyFont="1" applyBorder="1" applyAlignment="1">
      <alignment horizontal="right" vertical="center"/>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19" fillId="0" borderId="0" xfId="0" applyFont="1" applyFill="1" applyBorder="1" applyProtection="1">
      <protection hidden="1"/>
    </xf>
    <xf numFmtId="0" fontId="9" fillId="0" borderId="0" xfId="0" applyFont="1" applyBorder="1" applyAlignment="1">
      <alignment horizontal="left" vertical="center"/>
    </xf>
    <xf numFmtId="0" fontId="0" fillId="0" borderId="0" xfId="0" applyAlignment="1">
      <alignment vertical="center"/>
    </xf>
    <xf numFmtId="0" fontId="3" fillId="0" borderId="49" xfId="0" applyFont="1" applyBorder="1" applyAlignment="1">
      <alignment horizontal="center" vertical="center"/>
    </xf>
    <xf numFmtId="0" fontId="2" fillId="0" borderId="0" xfId="0" applyFont="1" applyBorder="1" applyAlignment="1">
      <alignment horizontal="right" vertical="center"/>
    </xf>
    <xf numFmtId="0" fontId="23" fillId="0" borderId="0" xfId="0" applyFont="1" applyFill="1" applyBorder="1" applyAlignment="1">
      <alignment vertical="center"/>
    </xf>
    <xf numFmtId="0" fontId="25" fillId="0" borderId="0" xfId="0" applyFont="1" applyAlignment="1">
      <alignment horizontal="center"/>
    </xf>
    <xf numFmtId="0" fontId="24" fillId="0" borderId="0" xfId="0" applyFont="1" applyBorder="1" applyAlignment="1">
      <alignment horizontal="center" vertical="center"/>
    </xf>
    <xf numFmtId="0" fontId="26" fillId="0" borderId="0" xfId="0" applyFont="1" applyBorder="1" applyAlignment="1" applyProtection="1">
      <alignment horizontal="center" vertical="top" wrapText="1"/>
      <protection locked="0"/>
    </xf>
    <xf numFmtId="0" fontId="18"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28" xfId="0" applyFont="1" applyBorder="1" applyAlignment="1">
      <alignment vertical="center"/>
    </xf>
    <xf numFmtId="0" fontId="3" fillId="0" borderId="29" xfId="0" applyFont="1" applyBorder="1" applyAlignment="1">
      <alignment vertical="center"/>
    </xf>
    <xf numFmtId="0" fontId="3" fillId="0" borderId="7" xfId="0" applyFont="1" applyBorder="1" applyAlignment="1">
      <alignment horizontal="right" vertical="center" wrapText="1"/>
    </xf>
    <xf numFmtId="0" fontId="3" fillId="0" borderId="9" xfId="0" applyFont="1" applyBorder="1" applyAlignment="1">
      <alignment horizontal="right" vertical="center" wrapText="1"/>
    </xf>
    <xf numFmtId="0" fontId="0" fillId="0" borderId="0" xfId="0" applyAlignment="1">
      <alignment horizontal="right"/>
    </xf>
    <xf numFmtId="0" fontId="14" fillId="0" borderId="0" xfId="0" applyFont="1" applyBorder="1" applyAlignment="1" applyProtection="1">
      <alignment horizontal="right" vertical="top" wrapText="1"/>
      <protection locked="0"/>
    </xf>
    <xf numFmtId="0" fontId="27" fillId="7" borderId="3" xfId="0" applyFont="1" applyFill="1" applyBorder="1" applyAlignment="1" applyProtection="1">
      <alignment horizontal="center" vertical="center"/>
      <protection locked="0"/>
    </xf>
    <xf numFmtId="0" fontId="27" fillId="7" borderId="5"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25" xfId="0" applyFont="1" applyFill="1" applyBorder="1" applyAlignment="1" applyProtection="1">
      <alignment horizontal="center" vertical="center"/>
      <protection locked="0"/>
    </xf>
    <xf numFmtId="0" fontId="3" fillId="0" borderId="45" xfId="0" applyFont="1" applyBorder="1" applyAlignment="1">
      <alignment horizontal="center" vertical="center"/>
    </xf>
    <xf numFmtId="0" fontId="2" fillId="0" borderId="3"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1" xfId="0" applyFont="1" applyBorder="1" applyAlignment="1">
      <alignment horizontal="center" vertical="center"/>
    </xf>
    <xf numFmtId="0" fontId="13" fillId="0" borderId="7" xfId="0" applyFont="1" applyBorder="1" applyAlignment="1">
      <alignment horizontal="left" vertical="center" wrapText="1"/>
    </xf>
    <xf numFmtId="0" fontId="30" fillId="0" borderId="0" xfId="0" applyFont="1" applyAlignment="1">
      <alignment vertical="center"/>
    </xf>
    <xf numFmtId="0" fontId="32" fillId="0" borderId="0" xfId="0" applyFont="1" applyFill="1" applyBorder="1" applyAlignment="1">
      <alignment vertical="center"/>
    </xf>
    <xf numFmtId="0" fontId="30" fillId="0" borderId="0" xfId="0" applyFont="1"/>
    <xf numFmtId="0" fontId="0" fillId="0" borderId="0" xfId="0"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right" vertical="center"/>
    </xf>
    <xf numFmtId="0" fontId="32" fillId="0" borderId="0" xfId="0" applyFont="1" applyFill="1" applyBorder="1" applyAlignment="1" applyProtection="1">
      <alignment vertical="center"/>
    </xf>
    <xf numFmtId="0" fontId="10" fillId="0" borderId="0" xfId="0" applyFont="1" applyFill="1" applyBorder="1" applyAlignment="1" applyProtection="1">
      <alignment vertical="center"/>
    </xf>
    <xf numFmtId="10" fontId="32" fillId="0" borderId="0" xfId="0" applyNumberFormat="1" applyFont="1" applyFill="1" applyBorder="1" applyAlignment="1" applyProtection="1">
      <alignment horizontal="left" vertical="center"/>
    </xf>
    <xf numFmtId="0" fontId="12" fillId="0" borderId="0" xfId="0" applyFont="1" applyBorder="1" applyAlignment="1" applyProtection="1">
      <alignment horizontal="right" vertical="center"/>
    </xf>
    <xf numFmtId="10" fontId="10"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10" fontId="32" fillId="0" borderId="50" xfId="0" applyNumberFormat="1" applyFont="1" applyFill="1" applyBorder="1" applyAlignment="1" applyProtection="1">
      <alignment horizontal="left" vertical="center"/>
    </xf>
    <xf numFmtId="10" fontId="34" fillId="0" borderId="0" xfId="0" applyNumberFormat="1" applyFont="1" applyFill="1" applyBorder="1" applyAlignment="1" applyProtection="1">
      <alignment horizontal="left" vertical="center"/>
    </xf>
    <xf numFmtId="0" fontId="2" fillId="9" borderId="47" xfId="0" applyFont="1" applyFill="1" applyBorder="1" applyAlignment="1">
      <alignment vertical="center" wrapText="1"/>
    </xf>
    <xf numFmtId="0" fontId="2" fillId="0" borderId="0" xfId="0" applyFont="1" applyAlignment="1">
      <alignment horizontal="center"/>
    </xf>
    <xf numFmtId="0" fontId="3" fillId="0" borderId="48" xfId="0" applyFont="1" applyBorder="1" applyAlignment="1">
      <alignment vertical="center" wrapText="1"/>
    </xf>
    <xf numFmtId="0" fontId="3" fillId="0" borderId="7" xfId="0" applyFont="1" applyBorder="1" applyAlignment="1">
      <alignment vertical="center" wrapText="1"/>
    </xf>
    <xf numFmtId="0" fontId="3" fillId="0" borderId="17" xfId="0" applyFont="1" applyBorder="1" applyAlignment="1">
      <alignment vertical="center"/>
    </xf>
    <xf numFmtId="0" fontId="3" fillId="0" borderId="40" xfId="0" applyFont="1" applyBorder="1" applyAlignment="1">
      <alignment vertical="center"/>
    </xf>
    <xf numFmtId="0" fontId="3" fillId="0" borderId="14" xfId="0" applyFont="1" applyBorder="1" applyAlignment="1">
      <alignment vertical="center"/>
    </xf>
    <xf numFmtId="0" fontId="3" fillId="0" borderId="39" xfId="0" applyFont="1" applyBorder="1" applyAlignment="1">
      <alignment vertical="center"/>
    </xf>
    <xf numFmtId="0" fontId="3" fillId="8" borderId="2" xfId="0" applyFont="1" applyFill="1" applyBorder="1" applyAlignment="1" applyProtection="1">
      <alignment horizontal="center" vertical="center"/>
      <protection locked="0"/>
    </xf>
    <xf numFmtId="0" fontId="3" fillId="0" borderId="35" xfId="0" applyFont="1" applyBorder="1" applyAlignment="1">
      <alignment horizontal="right" vertical="center"/>
    </xf>
    <xf numFmtId="0" fontId="3" fillId="0" borderId="33" xfId="0" applyFont="1" applyBorder="1" applyAlignment="1">
      <alignment vertical="center" wrapText="1"/>
    </xf>
    <xf numFmtId="0" fontId="29" fillId="0" borderId="17" xfId="0" applyFont="1" applyBorder="1" applyAlignment="1">
      <alignment horizontal="right"/>
    </xf>
    <xf numFmtId="0" fontId="29" fillId="0" borderId="14" xfId="0" applyFont="1" applyBorder="1" applyAlignment="1">
      <alignment horizontal="right"/>
    </xf>
    <xf numFmtId="0" fontId="10" fillId="0" borderId="52" xfId="0" applyFont="1" applyFill="1" applyBorder="1" applyAlignment="1" applyProtection="1">
      <alignment vertical="center"/>
    </xf>
    <xf numFmtId="10" fontId="10" fillId="0" borderId="52" xfId="0" applyNumberFormat="1" applyFont="1" applyFill="1" applyBorder="1" applyAlignment="1" applyProtection="1">
      <alignment horizontal="left" vertical="center"/>
    </xf>
    <xf numFmtId="10" fontId="21" fillId="0" borderId="52" xfId="0" applyNumberFormat="1" applyFont="1" applyBorder="1" applyAlignment="1" applyProtection="1">
      <alignment horizontal="left" vertical="center"/>
    </xf>
    <xf numFmtId="0" fontId="33" fillId="0" borderId="30" xfId="0" applyFont="1" applyBorder="1" applyAlignment="1">
      <alignment horizontal="left" vertical="center"/>
    </xf>
    <xf numFmtId="0" fontId="33" fillId="0" borderId="2" xfId="0" applyFont="1" applyBorder="1" applyAlignment="1">
      <alignment horizontal="left" vertical="center"/>
    </xf>
    <xf numFmtId="0" fontId="3" fillId="0" borderId="12" xfId="0" applyFont="1" applyBorder="1" applyAlignment="1">
      <alignment horizontal="center" vertical="center"/>
    </xf>
    <xf numFmtId="0" fontId="24" fillId="0" borderId="35" xfId="0" applyFont="1" applyBorder="1" applyAlignment="1">
      <alignment horizontal="right" vertical="center"/>
    </xf>
    <xf numFmtId="0" fontId="18" fillId="0" borderId="0" xfId="0" applyFont="1" applyBorder="1" applyAlignment="1">
      <alignment horizontal="right" vertical="center"/>
    </xf>
    <xf numFmtId="0" fontId="1" fillId="0" borderId="0" xfId="0" applyFont="1" applyAlignment="1">
      <alignment horizontal="center"/>
    </xf>
    <xf numFmtId="9" fontId="36" fillId="0" borderId="0" xfId="0" applyNumberFormat="1" applyFont="1" applyBorder="1" applyAlignment="1">
      <alignment horizontal="center" vertical="center"/>
    </xf>
    <xf numFmtId="10" fontId="33" fillId="0" borderId="0" xfId="0" applyNumberFormat="1" applyFont="1" applyBorder="1" applyAlignment="1">
      <alignment vertical="center"/>
    </xf>
    <xf numFmtId="0" fontId="2" fillId="0" borderId="17" xfId="0" applyFont="1" applyBorder="1" applyAlignment="1">
      <alignment horizontal="right"/>
    </xf>
    <xf numFmtId="0" fontId="0" fillId="0" borderId="19" xfId="0" applyBorder="1"/>
    <xf numFmtId="0" fontId="2" fillId="0" borderId="14" xfId="0" applyFont="1" applyBorder="1" applyAlignment="1">
      <alignment horizontal="right"/>
    </xf>
    <xf numFmtId="0" fontId="0" fillId="0" borderId="16" xfId="0" applyBorder="1"/>
    <xf numFmtId="0" fontId="31" fillId="0" borderId="0" xfId="0" applyFont="1" applyFill="1" applyBorder="1" applyAlignment="1">
      <alignment horizontal="center" vertical="center"/>
    </xf>
    <xf numFmtId="10" fontId="37" fillId="0" borderId="0" xfId="0" applyNumberFormat="1" applyFont="1" applyFill="1" applyBorder="1" applyAlignment="1" applyProtection="1">
      <alignment horizontal="left" vertical="center"/>
    </xf>
    <xf numFmtId="10" fontId="38" fillId="0" borderId="50" xfId="0" applyNumberFormat="1" applyFont="1" applyFill="1" applyBorder="1" applyAlignment="1" applyProtection="1">
      <alignment horizontal="left" vertical="center"/>
    </xf>
    <xf numFmtId="10" fontId="39" fillId="0" borderId="0" xfId="0" applyNumberFormat="1" applyFont="1" applyFill="1" applyBorder="1" applyAlignment="1" applyProtection="1">
      <alignment horizontal="left" vertical="center"/>
    </xf>
    <xf numFmtId="9" fontId="43" fillId="0" borderId="0" xfId="0" applyNumberFormat="1"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center" vertical="center"/>
    </xf>
    <xf numFmtId="10" fontId="42" fillId="0" borderId="0" xfId="0" applyNumberFormat="1" applyFont="1" applyBorder="1" applyAlignment="1">
      <alignment vertical="center"/>
    </xf>
    <xf numFmtId="2" fontId="42" fillId="0" borderId="0" xfId="0" applyNumberFormat="1" applyFont="1" applyBorder="1" applyAlignment="1">
      <alignment vertical="center"/>
    </xf>
    <xf numFmtId="0" fontId="40" fillId="0" borderId="0" xfId="0" applyFont="1" applyBorder="1" applyAlignment="1">
      <alignment horizontal="center"/>
    </xf>
    <xf numFmtId="0" fontId="41" fillId="0" borderId="0" xfId="0" applyFont="1" applyBorder="1"/>
    <xf numFmtId="0" fontId="41" fillId="0" borderId="0" xfId="0" applyFont="1" applyBorder="1" applyAlignment="1">
      <alignment horizontal="center"/>
    </xf>
    <xf numFmtId="0" fontId="41" fillId="0" borderId="0" xfId="0" applyFont="1" applyFill="1" applyBorder="1"/>
    <xf numFmtId="9" fontId="43" fillId="0" borderId="0" xfId="0" applyNumberFormat="1" applyFont="1" applyFill="1" applyBorder="1" applyAlignment="1" applyProtection="1">
      <alignment horizontal="center"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center" vertical="center"/>
    </xf>
    <xf numFmtId="10" fontId="42" fillId="0" borderId="0" xfId="0" applyNumberFormat="1" applyFont="1" applyFill="1" applyBorder="1" applyAlignment="1" applyProtection="1">
      <alignment vertical="center"/>
    </xf>
    <xf numFmtId="9" fontId="42" fillId="0" borderId="0" xfId="0" applyNumberFormat="1" applyFont="1" applyFill="1" applyBorder="1" applyAlignment="1" applyProtection="1">
      <alignment horizontal="center" vertical="center"/>
    </xf>
    <xf numFmtId="9" fontId="43" fillId="0" borderId="0" xfId="0" applyNumberFormat="1" applyFont="1" applyFill="1" applyBorder="1" applyAlignment="1">
      <alignment horizontal="center" vertical="center"/>
    </xf>
    <xf numFmtId="0" fontId="42" fillId="0" borderId="0" xfId="0" applyFont="1" applyFill="1" applyBorder="1" applyAlignment="1">
      <alignment vertical="center"/>
    </xf>
    <xf numFmtId="2" fontId="42" fillId="0" borderId="0" xfId="0" applyNumberFormat="1" applyFont="1" applyFill="1" applyBorder="1" applyAlignment="1">
      <alignment horizontal="center" vertical="center"/>
    </xf>
    <xf numFmtId="0" fontId="42" fillId="0" borderId="0" xfId="0" applyFont="1" applyFill="1" applyBorder="1" applyAlignment="1">
      <alignment horizontal="center" vertical="center"/>
    </xf>
    <xf numFmtId="10" fontId="42" fillId="0" borderId="0" xfId="0" applyNumberFormat="1" applyFont="1" applyFill="1" applyBorder="1" applyAlignment="1">
      <alignment vertical="center"/>
    </xf>
    <xf numFmtId="0" fontId="1" fillId="0" borderId="0" xfId="0" applyFont="1" applyBorder="1" applyAlignment="1">
      <alignment horizontal="center"/>
    </xf>
    <xf numFmtId="0" fontId="29" fillId="0" borderId="0" xfId="0" applyFont="1" applyBorder="1"/>
    <xf numFmtId="0" fontId="29" fillId="0" borderId="0" xfId="0" applyFont="1" applyBorder="1" applyAlignment="1">
      <alignment horizontal="center"/>
    </xf>
    <xf numFmtId="0" fontId="29" fillId="0" borderId="0" xfId="0" applyFont="1"/>
    <xf numFmtId="9" fontId="19" fillId="0" borderId="0" xfId="0" applyNumberFormat="1" applyFont="1" applyBorder="1" applyAlignment="1">
      <alignment horizontal="center" vertical="center"/>
    </xf>
    <xf numFmtId="10" fontId="3" fillId="0" borderId="0" xfId="0" applyNumberFormat="1" applyFont="1" applyBorder="1" applyAlignment="1">
      <alignment vertical="center"/>
    </xf>
    <xf numFmtId="0" fontId="3" fillId="0" borderId="0" xfId="0" applyFont="1" applyBorder="1" applyAlignment="1" applyProtection="1">
      <alignment vertical="center"/>
    </xf>
    <xf numFmtId="2" fontId="2" fillId="0" borderId="0" xfId="0" applyNumberFormat="1" applyFont="1" applyBorder="1" applyAlignment="1" applyProtection="1">
      <alignment vertical="center"/>
    </xf>
    <xf numFmtId="0" fontId="3" fillId="0" borderId="0" xfId="0" applyFont="1" applyBorder="1" applyAlignment="1" applyProtection="1">
      <alignment horizontal="center" vertical="center"/>
    </xf>
    <xf numFmtId="10" fontId="3" fillId="0" borderId="0" xfId="0" applyNumberFormat="1" applyFont="1" applyBorder="1" applyAlignment="1" applyProtection="1">
      <alignment vertical="center"/>
    </xf>
    <xf numFmtId="9" fontId="19" fillId="0" borderId="0" xfId="0" applyNumberFormat="1" applyFont="1" applyBorder="1" applyAlignment="1" applyProtection="1">
      <alignment horizontal="center" vertical="center"/>
    </xf>
    <xf numFmtId="2" fontId="3" fillId="0" borderId="0" xfId="0" applyNumberFormat="1" applyFont="1" applyBorder="1" applyAlignment="1" applyProtection="1">
      <alignment vertical="center"/>
    </xf>
    <xf numFmtId="0" fontId="27" fillId="0" borderId="0" xfId="0" applyFont="1" applyFill="1" applyBorder="1" applyAlignment="1" applyProtection="1">
      <alignment horizontal="center" vertical="center"/>
      <protection locked="0"/>
    </xf>
    <xf numFmtId="9" fontId="3" fillId="0" borderId="0" xfId="1" applyFont="1" applyBorder="1" applyAlignment="1" applyProtection="1">
      <alignment vertical="center"/>
    </xf>
    <xf numFmtId="0" fontId="29" fillId="0" borderId="0" xfId="0" applyFont="1" applyFill="1" applyBorder="1"/>
    <xf numFmtId="0" fontId="1"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Border="1" applyAlignment="1">
      <alignment vertical="center"/>
    </xf>
    <xf numFmtId="0" fontId="29" fillId="0" borderId="0" xfId="0" applyFont="1" applyAlignment="1">
      <alignment vertical="center"/>
    </xf>
    <xf numFmtId="9" fontId="19"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vertical="center"/>
    </xf>
    <xf numFmtId="2" fontId="2" fillId="0" borderId="0" xfId="0" applyNumberFormat="1" applyFont="1" applyFill="1" applyBorder="1" applyAlignment="1" applyProtection="1">
      <alignment vertical="center"/>
    </xf>
    <xf numFmtId="2" fontId="3" fillId="0" borderId="0" xfId="0" applyNumberFormat="1" applyFont="1" applyFill="1" applyBorder="1" applyAlignment="1" applyProtection="1">
      <alignment vertical="center"/>
    </xf>
    <xf numFmtId="0" fontId="2" fillId="9" borderId="18" xfId="0" applyFont="1" applyFill="1" applyBorder="1" applyAlignment="1">
      <alignment vertical="center" wrapText="1"/>
    </xf>
    <xf numFmtId="0" fontId="2" fillId="9" borderId="18" xfId="0" applyFont="1" applyFill="1" applyBorder="1" applyAlignment="1">
      <alignment horizontal="left" vertical="center" wrapText="1"/>
    </xf>
    <xf numFmtId="0" fontId="2" fillId="0" borderId="55" xfId="0" applyFont="1" applyBorder="1" applyAlignment="1">
      <alignment horizontal="center" vertical="center"/>
    </xf>
    <xf numFmtId="0" fontId="3" fillId="0" borderId="24" xfId="0" applyFont="1" applyBorder="1" applyAlignment="1" applyProtection="1">
      <alignment horizontal="center" vertical="center"/>
      <protection locked="0"/>
    </xf>
    <xf numFmtId="0" fontId="2" fillId="11" borderId="12" xfId="0" applyFont="1" applyFill="1" applyBorder="1" applyAlignment="1">
      <alignment horizontal="center" vertical="center" wrapText="1"/>
    </xf>
    <xf numFmtId="0" fontId="13" fillId="0" borderId="55" xfId="0" applyFont="1" applyBorder="1" applyAlignment="1">
      <alignment horizontal="left" vertical="center" wrapText="1"/>
    </xf>
    <xf numFmtId="0" fontId="27" fillId="7" borderId="2" xfId="0" applyFont="1" applyFill="1" applyBorder="1" applyAlignment="1" applyProtection="1">
      <alignment horizontal="center" vertical="center"/>
      <protection locked="0"/>
    </xf>
    <xf numFmtId="0" fontId="2" fillId="9" borderId="21" xfId="0" applyFont="1" applyFill="1" applyBorder="1" applyAlignment="1">
      <alignment horizontal="left" vertical="center" wrapText="1"/>
    </xf>
    <xf numFmtId="0" fontId="2" fillId="11" borderId="56"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9" fillId="0" borderId="0" xfId="0" applyFont="1" applyBorder="1" applyAlignment="1">
      <alignment horizontal="right"/>
    </xf>
    <xf numFmtId="0" fontId="13" fillId="12" borderId="3" xfId="0" applyFont="1" applyFill="1" applyBorder="1" applyAlignment="1">
      <alignment vertical="center" wrapText="1"/>
    </xf>
    <xf numFmtId="0" fontId="3" fillId="12" borderId="2" xfId="0" applyFont="1" applyFill="1" applyBorder="1" applyAlignment="1" applyProtection="1">
      <alignment horizontal="center" vertical="center"/>
      <protection locked="0"/>
    </xf>
    <xf numFmtId="0" fontId="3" fillId="12" borderId="3" xfId="0" applyFont="1" applyFill="1" applyBorder="1" applyAlignment="1" applyProtection="1">
      <alignment horizontal="center" vertical="center"/>
      <protection locked="0"/>
    </xf>
    <xf numFmtId="0" fontId="3" fillId="12" borderId="25" xfId="0" applyFont="1" applyFill="1" applyBorder="1" applyAlignment="1" applyProtection="1">
      <alignment horizontal="center" vertical="center"/>
      <protection locked="0"/>
    </xf>
    <xf numFmtId="0" fontId="3" fillId="12" borderId="17" xfId="0" applyFont="1" applyFill="1" applyBorder="1" applyAlignment="1">
      <alignment vertical="center"/>
    </xf>
    <xf numFmtId="0" fontId="3" fillId="12" borderId="40" xfId="0" applyFont="1" applyFill="1" applyBorder="1" applyAlignment="1">
      <alignment vertical="center"/>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34" xfId="0" applyFont="1" applyFill="1" applyBorder="1" applyAlignment="1">
      <alignment vertical="center" wrapText="1"/>
    </xf>
    <xf numFmtId="0" fontId="3" fillId="12" borderId="30" xfId="0" applyFont="1" applyFill="1" applyBorder="1" applyAlignment="1">
      <alignment horizontal="right" vertical="center"/>
    </xf>
    <xf numFmtId="0" fontId="3" fillId="12" borderId="2" xfId="0" applyFont="1" applyFill="1" applyBorder="1" applyAlignment="1">
      <alignment vertical="center" wrapText="1"/>
    </xf>
    <xf numFmtId="0" fontId="13" fillId="12" borderId="38" xfId="0" applyFont="1" applyFill="1" applyBorder="1" applyAlignment="1">
      <alignment vertical="center" wrapText="1"/>
    </xf>
    <xf numFmtId="0" fontId="27" fillId="12" borderId="3" xfId="0" applyFont="1" applyFill="1" applyBorder="1" applyAlignment="1" applyProtection="1">
      <alignment horizontal="center" vertical="center"/>
      <protection locked="0"/>
    </xf>
    <xf numFmtId="0" fontId="27" fillId="12" borderId="44" xfId="0" applyFont="1" applyFill="1" applyBorder="1" applyAlignment="1" applyProtection="1">
      <alignment horizontal="center" vertical="center"/>
      <protection locked="0"/>
    </xf>
    <xf numFmtId="0" fontId="27" fillId="12" borderId="45" xfId="0" applyFont="1" applyFill="1" applyBorder="1" applyAlignment="1" applyProtection="1">
      <alignment horizontal="center" vertical="center"/>
      <protection locked="0"/>
    </xf>
    <xf numFmtId="0" fontId="2" fillId="12" borderId="11" xfId="0" applyFont="1" applyFill="1" applyBorder="1" applyAlignment="1">
      <alignment vertical="center"/>
    </xf>
    <xf numFmtId="0" fontId="2" fillId="12" borderId="12" xfId="0" applyFont="1" applyFill="1" applyBorder="1" applyAlignment="1">
      <alignment vertical="center"/>
    </xf>
    <xf numFmtId="0" fontId="2" fillId="12" borderId="47" xfId="0" applyFont="1" applyFill="1" applyBorder="1" applyAlignment="1">
      <alignment vertical="center" wrapText="1"/>
    </xf>
    <xf numFmtId="0" fontId="3" fillId="12" borderId="18" xfId="0" applyFont="1" applyFill="1" applyBorder="1" applyAlignment="1">
      <alignment horizontal="center" vertical="center"/>
    </xf>
    <xf numFmtId="0" fontId="3" fillId="12" borderId="19" xfId="0" applyFont="1" applyFill="1" applyBorder="1" applyAlignment="1">
      <alignment horizontal="center" vertical="center"/>
    </xf>
    <xf numFmtId="0" fontId="3" fillId="12" borderId="2" xfId="0" applyFont="1" applyFill="1" applyBorder="1" applyAlignment="1">
      <alignment horizontal="left" vertical="center" wrapText="1"/>
    </xf>
    <xf numFmtId="0" fontId="3" fillId="12" borderId="37" xfId="0" applyFont="1" applyFill="1" applyBorder="1" applyAlignment="1">
      <alignment vertical="center"/>
    </xf>
    <xf numFmtId="0" fontId="3" fillId="12" borderId="38" xfId="0" applyFont="1" applyFill="1" applyBorder="1" applyAlignment="1">
      <alignment vertical="center" wrapText="1"/>
    </xf>
    <xf numFmtId="0" fontId="13" fillId="12" borderId="8" xfId="0" applyFont="1" applyFill="1" applyBorder="1" applyAlignment="1">
      <alignment vertical="center" wrapText="1"/>
    </xf>
    <xf numFmtId="0" fontId="3" fillId="12" borderId="41" xfId="0" applyFont="1" applyFill="1" applyBorder="1" applyAlignment="1">
      <alignment vertical="center" wrapText="1"/>
    </xf>
    <xf numFmtId="0" fontId="3" fillId="12" borderId="48" xfId="0" applyFont="1" applyFill="1" applyBorder="1" applyAlignment="1">
      <alignment vertical="center" wrapText="1"/>
    </xf>
    <xf numFmtId="0" fontId="46" fillId="0" borderId="9" xfId="0" applyFont="1" applyBorder="1" applyAlignment="1" applyProtection="1">
      <alignment horizontal="center" vertical="center" wrapText="1"/>
      <protection locked="0"/>
    </xf>
    <xf numFmtId="0" fontId="46" fillId="0" borderId="4" xfId="0" applyFont="1" applyBorder="1" applyAlignment="1" applyProtection="1">
      <alignment horizontal="center" vertical="center" wrapText="1"/>
      <protection locked="0"/>
    </xf>
    <xf numFmtId="0" fontId="3" fillId="0" borderId="55" xfId="0" applyFont="1" applyBorder="1" applyAlignment="1">
      <alignment vertical="center"/>
    </xf>
    <xf numFmtId="0" fontId="3" fillId="0" borderId="59" xfId="0" applyFont="1" applyBorder="1" applyAlignment="1">
      <alignment vertical="center"/>
    </xf>
    <xf numFmtId="9" fontId="39" fillId="13" borderId="0" xfId="0" applyNumberFormat="1" applyFont="1" applyFill="1" applyBorder="1" applyAlignment="1" applyProtection="1">
      <alignment horizontal="center" vertical="center"/>
    </xf>
    <xf numFmtId="0" fontId="2" fillId="11" borderId="34"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0" borderId="40" xfId="0" applyFont="1" applyFill="1" applyBorder="1" applyAlignment="1">
      <alignment vertical="center"/>
    </xf>
    <xf numFmtId="0" fontId="2" fillId="12" borderId="3" xfId="0" applyFont="1" applyFill="1" applyBorder="1" applyAlignment="1">
      <alignment horizontal="center" vertical="center" wrapText="1"/>
    </xf>
    <xf numFmtId="0" fontId="29" fillId="12" borderId="40" xfId="0" applyFont="1" applyFill="1" applyBorder="1" applyAlignment="1">
      <alignment horizontal="right"/>
    </xf>
    <xf numFmtId="0" fontId="29" fillId="0" borderId="17" xfId="0" applyFont="1" applyFill="1" applyBorder="1" applyAlignment="1">
      <alignment horizontal="right"/>
    </xf>
    <xf numFmtId="0" fontId="29" fillId="0" borderId="14" xfId="0" applyFont="1" applyFill="1" applyBorder="1" applyAlignment="1">
      <alignment horizontal="right"/>
    </xf>
    <xf numFmtId="0" fontId="3" fillId="14" borderId="2" xfId="0" applyFont="1" applyFill="1" applyBorder="1" applyAlignment="1" applyProtection="1">
      <alignment horizontal="center" vertical="center"/>
      <protection locked="0"/>
    </xf>
    <xf numFmtId="0" fontId="3" fillId="14" borderId="3" xfId="0" applyFont="1" applyFill="1" applyBorder="1" applyAlignment="1" applyProtection="1">
      <alignment horizontal="center" vertical="center"/>
      <protection locked="0"/>
    </xf>
    <xf numFmtId="0" fontId="3" fillId="14" borderId="25" xfId="0" applyFont="1" applyFill="1" applyBorder="1" applyAlignment="1" applyProtection="1">
      <alignment horizontal="center" vertical="center"/>
      <protection locked="0"/>
    </xf>
    <xf numFmtId="0" fontId="2" fillId="12" borderId="18" xfId="0" applyFont="1" applyFill="1" applyBorder="1" applyAlignment="1">
      <alignment horizontal="center" vertical="center" wrapText="1"/>
    </xf>
    <xf numFmtId="0" fontId="13" fillId="12" borderId="0" xfId="0" applyFont="1" applyFill="1" applyBorder="1" applyAlignment="1">
      <alignment vertical="center" wrapText="1"/>
    </xf>
    <xf numFmtId="0" fontId="13" fillId="0" borderId="34" xfId="0" applyFont="1" applyFill="1" applyBorder="1"/>
    <xf numFmtId="0" fontId="3" fillId="0" borderId="7" xfId="0" applyFont="1" applyFill="1" applyBorder="1" applyAlignment="1">
      <alignment vertical="center" wrapText="1"/>
    </xf>
    <xf numFmtId="0" fontId="3" fillId="0" borderId="39" xfId="0" applyFont="1" applyFill="1" applyBorder="1" applyAlignment="1">
      <alignment vertical="center"/>
    </xf>
    <xf numFmtId="0" fontId="47" fillId="11" borderId="3" xfId="0" applyFont="1" applyFill="1" applyBorder="1" applyAlignment="1" applyProtection="1">
      <alignment horizontal="center" vertical="center"/>
      <protection locked="0"/>
    </xf>
    <xf numFmtId="0" fontId="3" fillId="12" borderId="14" xfId="0" applyFont="1" applyFill="1" applyBorder="1" applyAlignment="1">
      <alignment vertical="center"/>
    </xf>
    <xf numFmtId="0" fontId="47" fillId="11" borderId="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right" vertical="center"/>
    </xf>
    <xf numFmtId="0" fontId="29" fillId="0" borderId="0" xfId="0" applyFont="1" applyFill="1"/>
    <xf numFmtId="0" fontId="0" fillId="0" borderId="0" xfId="0" applyFill="1"/>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2" xfId="0"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0" borderId="12" xfId="0" applyFont="1" applyBorder="1" applyAlignment="1">
      <alignment horizontal="center" vertical="center"/>
    </xf>
    <xf numFmtId="0" fontId="33" fillId="0" borderId="30" xfId="0" applyFont="1" applyBorder="1" applyAlignment="1">
      <alignment horizontal="left" vertical="center"/>
    </xf>
    <xf numFmtId="0" fontId="33" fillId="0" borderId="2" xfId="0" applyFont="1" applyBorder="1" applyAlignment="1">
      <alignment horizontal="left" vertical="center"/>
    </xf>
    <xf numFmtId="0" fontId="3" fillId="0" borderId="4" xfId="0" applyFont="1" applyBorder="1" applyAlignment="1">
      <alignment horizontal="right" vertical="center" wrapText="1"/>
    </xf>
    <xf numFmtId="0" fontId="3" fillId="0" borderId="2" xfId="0" applyFont="1" applyBorder="1" applyAlignment="1">
      <alignment horizontal="right" vertical="center" wrapText="1"/>
    </xf>
    <xf numFmtId="0" fontId="33" fillId="0" borderId="31" xfId="0" applyFont="1" applyBorder="1" applyAlignment="1">
      <alignment horizontal="left" vertical="center" wrapText="1"/>
    </xf>
    <xf numFmtId="0" fontId="33" fillId="0" borderId="32" xfId="0" applyFont="1" applyBorder="1" applyAlignment="1">
      <alignment horizontal="left" vertical="center" wrapText="1"/>
    </xf>
    <xf numFmtId="0" fontId="3" fillId="0" borderId="27" xfId="0" applyFont="1" applyBorder="1" applyAlignment="1">
      <alignment horizontal="right" vertical="center" wrapText="1"/>
    </xf>
    <xf numFmtId="0" fontId="3" fillId="0" borderId="32" xfId="0" applyFont="1" applyBorder="1" applyAlignment="1">
      <alignment horizontal="right" vertical="center" wrapText="1"/>
    </xf>
    <xf numFmtId="0" fontId="33" fillId="0" borderId="30" xfId="0" applyFont="1" applyBorder="1" applyAlignment="1">
      <alignment horizontal="left" vertical="center" wrapText="1"/>
    </xf>
    <xf numFmtId="0" fontId="33" fillId="0" borderId="2" xfId="0" applyFont="1" applyBorder="1" applyAlignment="1">
      <alignment horizontal="left" vertical="center" wrapText="1"/>
    </xf>
    <xf numFmtId="0" fontId="3" fillId="0" borderId="35" xfId="0" applyFont="1" applyBorder="1" applyAlignment="1" applyProtection="1">
      <alignment horizontal="right" vertical="center" wrapText="1"/>
      <protection locked="0"/>
    </xf>
    <xf numFmtId="0" fontId="3" fillId="0" borderId="33" xfId="0" applyFont="1" applyBorder="1" applyAlignment="1" applyProtection="1">
      <alignment horizontal="right" vertical="center" wrapText="1"/>
      <protection locked="0"/>
    </xf>
    <xf numFmtId="0" fontId="3" fillId="0" borderId="21" xfId="0" applyFont="1" applyBorder="1" applyAlignment="1" applyProtection="1">
      <alignment horizontal="right" vertical="center" wrapText="1"/>
      <protection locked="0"/>
    </xf>
    <xf numFmtId="0" fontId="8" fillId="0" borderId="18" xfId="0" applyFont="1" applyBorder="1" applyAlignment="1">
      <alignment horizontal="center" vertical="center" wrapText="1"/>
    </xf>
    <xf numFmtId="0" fontId="3" fillId="0" borderId="3" xfId="0" applyFont="1" applyBorder="1" applyAlignment="1">
      <alignment horizontal="right" vertical="center" wrapText="1"/>
    </xf>
    <xf numFmtId="0" fontId="33" fillId="0" borderId="30" xfId="0" applyFont="1" applyBorder="1" applyAlignment="1" applyProtection="1">
      <alignment horizontal="left" vertical="center" wrapText="1"/>
      <protection locked="0"/>
    </xf>
    <xf numFmtId="0" fontId="33" fillId="0" borderId="2" xfId="0" applyFont="1" applyBorder="1" applyAlignment="1" applyProtection="1">
      <alignment horizontal="left" vertical="center" wrapText="1"/>
      <protection locked="0"/>
    </xf>
    <xf numFmtId="0" fontId="3" fillId="0" borderId="4"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20"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14" fillId="0" borderId="14" xfId="0" applyFont="1" applyBorder="1" applyAlignment="1" applyProtection="1">
      <alignment vertical="top" wrapText="1"/>
      <protection locked="0"/>
    </xf>
    <xf numFmtId="0" fontId="14" fillId="0" borderId="15" xfId="0" applyFont="1" applyBorder="1" applyAlignment="1" applyProtection="1">
      <alignment vertical="top" wrapText="1"/>
      <protection locked="0"/>
    </xf>
    <xf numFmtId="0" fontId="14" fillId="0" borderId="16" xfId="0" applyFont="1" applyBorder="1" applyAlignment="1" applyProtection="1">
      <alignment vertical="top" wrapText="1"/>
      <protection locked="0"/>
    </xf>
    <xf numFmtId="0" fontId="2" fillId="0" borderId="2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9" fontId="44" fillId="10" borderId="0" xfId="1" applyFont="1" applyFill="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9" borderId="11" xfId="0" applyFont="1" applyFill="1" applyBorder="1" applyAlignment="1">
      <alignment horizontal="left" vertical="center" wrapText="1"/>
    </xf>
    <xf numFmtId="0" fontId="2" fillId="9" borderId="12" xfId="0" applyFont="1" applyFill="1" applyBorder="1" applyAlignment="1">
      <alignment horizontal="left" vertical="center" wrapText="1"/>
    </xf>
    <xf numFmtId="0" fontId="2" fillId="9" borderId="47" xfId="0" applyFont="1" applyFill="1" applyBorder="1" applyAlignment="1">
      <alignment horizontal="left" vertical="center" wrapText="1"/>
    </xf>
    <xf numFmtId="164" fontId="3" fillId="0" borderId="15" xfId="0" applyNumberFormat="1" applyFont="1" applyBorder="1" applyAlignment="1" applyProtection="1">
      <alignment vertical="center"/>
    </xf>
    <xf numFmtId="0" fontId="3" fillId="0" borderId="15" xfId="0" applyFont="1" applyBorder="1" applyAlignment="1" applyProtection="1">
      <alignment vertical="center"/>
    </xf>
    <xf numFmtId="2" fontId="22" fillId="6" borderId="11" xfId="0" applyNumberFormat="1" applyFont="1" applyFill="1" applyBorder="1" applyAlignment="1" applyProtection="1">
      <alignment vertical="center"/>
    </xf>
    <xf numFmtId="2" fontId="22" fillId="6" borderId="12" xfId="0" applyNumberFormat="1" applyFont="1" applyFill="1" applyBorder="1" applyAlignment="1" applyProtection="1">
      <alignment vertical="center"/>
    </xf>
    <xf numFmtId="0" fontId="22" fillId="6" borderId="12" xfId="0" applyFont="1" applyFill="1" applyBorder="1" applyAlignment="1" applyProtection="1">
      <alignment vertical="center"/>
    </xf>
    <xf numFmtId="0" fontId="22" fillId="6" borderId="13" xfId="0" applyFont="1" applyFill="1" applyBorder="1" applyAlignment="1" applyProtection="1">
      <alignment vertical="center"/>
    </xf>
    <xf numFmtId="0" fontId="10" fillId="0" borderId="0" xfId="0" applyFont="1" applyBorder="1" applyAlignment="1">
      <alignment horizontal="right" vertical="center"/>
    </xf>
    <xf numFmtId="0" fontId="10" fillId="0" borderId="18" xfId="0" applyFont="1" applyBorder="1" applyAlignment="1">
      <alignment horizontal="right" vertical="center"/>
    </xf>
    <xf numFmtId="0" fontId="39" fillId="11" borderId="57" xfId="0" applyFont="1" applyFill="1" applyBorder="1" applyAlignment="1">
      <alignment horizontal="center" vertical="center"/>
    </xf>
    <xf numFmtId="0" fontId="39" fillId="11" borderId="58" xfId="0" applyFont="1" applyFill="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2" fontId="3" fillId="0" borderId="0" xfId="0" applyNumberFormat="1" applyFont="1" applyBorder="1" applyAlignment="1">
      <alignment horizontal="center" vertical="center" wrapText="1"/>
    </xf>
    <xf numFmtId="0" fontId="0" fillId="0" borderId="13" xfId="0" applyBorder="1" applyAlignment="1">
      <alignment horizontal="center" vertical="center"/>
    </xf>
    <xf numFmtId="9" fontId="48" fillId="0" borderId="0" xfId="1" applyFont="1" applyAlignment="1">
      <alignment horizontal="center" vertical="center" wrapText="1"/>
    </xf>
    <xf numFmtId="2" fontId="3" fillId="0" borderId="0" xfId="0" applyNumberFormat="1" applyFont="1" applyFill="1" applyBorder="1" applyAlignment="1" applyProtection="1">
      <alignment horizontal="center" vertical="center" wrapText="1"/>
    </xf>
    <xf numFmtId="0" fontId="3" fillId="0" borderId="33" xfId="0" applyFont="1" applyBorder="1" applyAlignment="1" applyProtection="1">
      <alignment horizontal="center" vertical="center" wrapText="1"/>
      <protection locked="0"/>
    </xf>
    <xf numFmtId="2" fontId="22" fillId="5" borderId="53" xfId="0" applyNumberFormat="1" applyFont="1" applyFill="1" applyBorder="1" applyAlignment="1" applyProtection="1">
      <alignment vertical="center"/>
    </xf>
    <xf numFmtId="0" fontId="22" fillId="5" borderId="53" xfId="0" applyFont="1" applyFill="1" applyBorder="1" applyAlignment="1" applyProtection="1">
      <alignment vertical="center"/>
    </xf>
    <xf numFmtId="0" fontId="22" fillId="5" borderId="54" xfId="0" applyFont="1" applyFill="1" applyBorder="1" applyAlignment="1" applyProtection="1">
      <alignment vertical="center"/>
    </xf>
    <xf numFmtId="2" fontId="24" fillId="0" borderId="22" xfId="0" applyNumberFormat="1" applyFont="1" applyFill="1" applyBorder="1" applyAlignment="1">
      <alignment vertical="center"/>
    </xf>
    <xf numFmtId="0" fontId="24" fillId="0" borderId="22" xfId="0" applyFont="1" applyFill="1" applyBorder="1" applyAlignment="1">
      <alignment vertical="center"/>
    </xf>
    <xf numFmtId="0" fontId="24" fillId="0" borderId="23" xfId="0" applyFont="1" applyFill="1" applyBorder="1" applyAlignment="1">
      <alignment vertical="center"/>
    </xf>
    <xf numFmtId="0" fontId="3" fillId="0" borderId="2" xfId="0" applyFont="1" applyBorder="1" applyAlignment="1" applyProtection="1">
      <alignment horizontal="center" vertical="center" wrapText="1"/>
      <protection locked="0"/>
    </xf>
    <xf numFmtId="2" fontId="22" fillId="5" borderId="24" xfId="0" applyNumberFormat="1" applyFont="1" applyFill="1" applyBorder="1" applyAlignment="1" applyProtection="1">
      <alignment vertical="center"/>
    </xf>
    <xf numFmtId="0" fontId="0" fillId="0" borderId="12" xfId="0" applyBorder="1"/>
    <xf numFmtId="0" fontId="0" fillId="0" borderId="42" xfId="0" applyBorder="1"/>
    <xf numFmtId="0" fontId="22" fillId="5" borderId="24" xfId="0" applyFont="1" applyFill="1" applyBorder="1" applyAlignment="1" applyProtection="1">
      <alignment vertical="center"/>
    </xf>
    <xf numFmtId="0" fontId="22" fillId="5" borderId="25" xfId="0" applyFont="1" applyFill="1" applyBorder="1" applyAlignment="1" applyProtection="1">
      <alignment vertical="center"/>
    </xf>
    <xf numFmtId="0" fontId="2" fillId="0" borderId="32" xfId="0" applyFont="1" applyBorder="1" applyAlignment="1">
      <alignment horizontal="center" vertical="center" wrapText="1"/>
    </xf>
    <xf numFmtId="164" fontId="3" fillId="0" borderId="28" xfId="0" applyNumberFormat="1" applyFont="1" applyBorder="1" applyAlignment="1" applyProtection="1">
      <alignment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2" fontId="17" fillId="4" borderId="12" xfId="0" applyNumberFormat="1" applyFont="1" applyFill="1" applyBorder="1" applyAlignment="1">
      <alignment horizontal="right" vertical="center"/>
    </xf>
    <xf numFmtId="0" fontId="17" fillId="4" borderId="12" xfId="0" applyFont="1" applyFill="1" applyBorder="1" applyAlignment="1">
      <alignment horizontal="left" vertical="center"/>
    </xf>
    <xf numFmtId="0" fontId="17" fillId="4" borderId="13" xfId="0" applyFont="1" applyFill="1" applyBorder="1" applyAlignment="1">
      <alignment horizontal="left" vertical="center"/>
    </xf>
    <xf numFmtId="0" fontId="2" fillId="0" borderId="17" xfId="0" applyFont="1" applyBorder="1" applyAlignment="1">
      <alignment horizontal="left"/>
    </xf>
    <xf numFmtId="0" fontId="2" fillId="0" borderId="18"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3" fillId="0" borderId="17" xfId="0" applyFont="1" applyBorder="1" applyAlignment="1">
      <alignment horizontal="center" vertical="center"/>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3" fillId="12" borderId="18" xfId="0" applyFont="1" applyFill="1" applyBorder="1" applyAlignment="1">
      <alignment horizontal="left" vertical="center" wrapText="1"/>
    </xf>
    <xf numFmtId="0" fontId="3" fillId="12" borderId="4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12" borderId="0" xfId="0" applyFont="1" applyFill="1" applyBorder="1" applyAlignment="1">
      <alignment horizontal="left" vertical="center"/>
    </xf>
    <xf numFmtId="0" fontId="3" fillId="12" borderId="41" xfId="0" applyFont="1" applyFill="1" applyBorder="1" applyAlignment="1">
      <alignment horizontal="left" vertical="center"/>
    </xf>
    <xf numFmtId="0" fontId="3" fillId="12" borderId="15" xfId="0" applyFont="1" applyFill="1" applyBorder="1" applyAlignment="1">
      <alignment horizontal="left" vertical="center"/>
    </xf>
    <xf numFmtId="0" fontId="3" fillId="12" borderId="42" xfId="0" applyFont="1" applyFill="1" applyBorder="1" applyAlignment="1">
      <alignment horizontal="left" vertical="center"/>
    </xf>
    <xf numFmtId="0" fontId="3" fillId="0" borderId="18" xfId="0" applyFont="1" applyBorder="1" applyAlignment="1">
      <alignment horizontal="left" wrapText="1"/>
    </xf>
    <xf numFmtId="0" fontId="3" fillId="0" borderId="48" xfId="0" applyFont="1" applyBorder="1" applyAlignment="1">
      <alignment horizontal="left" wrapText="1"/>
    </xf>
    <xf numFmtId="0" fontId="3" fillId="0" borderId="18"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42" xfId="0" applyFont="1" applyBorder="1" applyAlignment="1">
      <alignment horizontal="left" vertical="center"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3" fillId="12" borderId="0" xfId="0" applyFont="1" applyFill="1" applyBorder="1" applyAlignment="1">
      <alignment horizontal="left" vertical="center" wrapText="1"/>
    </xf>
    <xf numFmtId="0" fontId="3" fillId="12" borderId="4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2" xfId="0" applyFont="1" applyFill="1" applyBorder="1" applyAlignment="1">
      <alignment horizontal="left" vertical="center" wrapText="1"/>
    </xf>
  </cellXfs>
  <cellStyles count="2">
    <cellStyle name="Normal" xfId="0" builtinId="0"/>
    <cellStyle name="Pourcentage" xfId="1" builtinId="5"/>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dxf>
    <dxf>
      <font>
        <condense val="0"/>
        <extend val="0"/>
        <color rgb="FF9C0006"/>
      </font>
    </dxf>
    <dxf>
      <font>
        <condense val="0"/>
        <extend val="0"/>
        <color rgb="FF9C0006"/>
      </font>
    </dxf>
    <dxf>
      <numFmt numFmtId="0" formatCode="General"/>
      <fill>
        <gradientFill type="path" left="0.5" right="0.5" top="0.5" bottom="0.5">
          <stop position="0">
            <color theme="0"/>
          </stop>
          <stop position="1">
            <color rgb="FFFF0000"/>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9C0006"/>
      </font>
    </dxf>
    <dxf>
      <font>
        <condense val="0"/>
        <extend val="0"/>
        <color rgb="FF9C0006"/>
      </font>
    </dxf>
    <dxf>
      <numFmt numFmtId="0" formatCode="General"/>
      <fill>
        <gradientFill type="path" left="0.5" right="0.5" top="0.5" bottom="0.5">
          <stop position="0">
            <color theme="0"/>
          </stop>
          <stop position="1">
            <color rgb="FFFF0000"/>
          </stop>
        </gradientFill>
      </fill>
    </dxf>
  </dxfs>
  <tableStyles count="0" defaultTableStyle="TableStyleMedium9"/>
  <colors>
    <mruColors>
      <color rgb="FFE2E1FB"/>
      <color rgb="FF00FF00"/>
      <color rgb="FFE2E0F8"/>
      <color rgb="FFFF00FF"/>
      <color rgb="FFF8D796"/>
      <color rgb="FFFADDA4"/>
      <color rgb="FFFADB9C"/>
      <color rgb="FFF9CD7F"/>
      <color rgb="FFF2CAD3"/>
      <color rgb="FFFAD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295275</xdr:colOff>
      <xdr:row>21</xdr:row>
      <xdr:rowOff>0</xdr:rowOff>
    </xdr:from>
    <xdr:to>
      <xdr:col>8</xdr:col>
      <xdr:colOff>104774</xdr:colOff>
      <xdr:row>21</xdr:row>
      <xdr:rowOff>123825</xdr:rowOff>
    </xdr:to>
    <xdr:sp macro="" textlink="">
      <xdr:nvSpPr>
        <xdr:cNvPr id="2" name="Flèche à angle droit 1">
          <a:extLst>
            <a:ext uri="{FF2B5EF4-FFF2-40B4-BE49-F238E27FC236}">
              <a16:creationId xmlns="" xmlns:a16="http://schemas.microsoft.com/office/drawing/2014/main" id="{00000000-0008-0000-0100-000002000000}"/>
            </a:ext>
          </a:extLst>
        </xdr:cNvPr>
        <xdr:cNvSpPr/>
      </xdr:nvSpPr>
      <xdr:spPr>
        <a:xfrm>
          <a:off x="10458450" y="7658100"/>
          <a:ext cx="114299" cy="152400"/>
        </a:xfrm>
        <a:prstGeom prst="bentUpArrow">
          <a:avLst/>
        </a:prstGeom>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25</xdr:row>
      <xdr:rowOff>314326</xdr:rowOff>
    </xdr:from>
    <xdr:to>
      <xdr:col>9</xdr:col>
      <xdr:colOff>123826</xdr:colOff>
      <xdr:row>26</xdr:row>
      <xdr:rowOff>114300</xdr:rowOff>
    </xdr:to>
    <xdr:sp macro="" textlink="">
      <xdr:nvSpPr>
        <xdr:cNvPr id="2" name="Flèche à angle droit 1">
          <a:extLst>
            <a:ext uri="{FF2B5EF4-FFF2-40B4-BE49-F238E27FC236}">
              <a16:creationId xmlns="" xmlns:a16="http://schemas.microsoft.com/office/drawing/2014/main" id="{00000000-0008-0000-0200-000002000000}"/>
            </a:ext>
          </a:extLst>
        </xdr:cNvPr>
        <xdr:cNvSpPr/>
      </xdr:nvSpPr>
      <xdr:spPr>
        <a:xfrm>
          <a:off x="10591800" y="4572001"/>
          <a:ext cx="104776" cy="133349"/>
        </a:xfrm>
        <a:prstGeom prst="bentUpArrow">
          <a:avLst/>
        </a:prstGeom>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G38"/>
  <sheetViews>
    <sheetView showGridLines="0" workbookViewId="0">
      <selection activeCell="B22" sqref="B22:C22"/>
    </sheetView>
  </sheetViews>
  <sheetFormatPr baseColWidth="10" defaultRowHeight="12.75"/>
  <cols>
    <col min="1" max="1" width="7" customWidth="1"/>
    <col min="2" max="2" width="71.6640625" customWidth="1"/>
    <col min="3" max="3" width="13.33203125" customWidth="1"/>
    <col min="4" max="4" width="8.33203125" style="39" customWidth="1"/>
    <col min="5" max="5" width="62.5" customWidth="1"/>
    <col min="6" max="6" width="5.1640625" customWidth="1"/>
    <col min="7" max="7" width="6.5" customWidth="1"/>
  </cols>
  <sheetData>
    <row r="1" spans="2:7" ht="13.5" thickBot="1">
      <c r="B1" s="242" t="s">
        <v>12</v>
      </c>
      <c r="C1" s="243"/>
      <c r="D1" s="243"/>
      <c r="E1" s="243"/>
      <c r="F1" s="243"/>
      <c r="G1" s="244"/>
    </row>
    <row r="2" spans="2:7">
      <c r="B2" s="1" t="s">
        <v>13</v>
      </c>
      <c r="C2" s="245" t="s">
        <v>41</v>
      </c>
      <c r="D2" s="246"/>
      <c r="E2" s="246"/>
      <c r="F2" s="246"/>
      <c r="G2" s="247"/>
    </row>
    <row r="3" spans="2:7">
      <c r="B3" s="2" t="s">
        <v>14</v>
      </c>
      <c r="C3" s="248" t="s">
        <v>44</v>
      </c>
      <c r="D3" s="249"/>
      <c r="E3" s="249"/>
      <c r="F3" s="249"/>
      <c r="G3" s="250"/>
    </row>
    <row r="4" spans="2:7">
      <c r="B4" s="2" t="s">
        <v>15</v>
      </c>
      <c r="C4" s="232"/>
      <c r="D4" s="233"/>
      <c r="E4" s="233"/>
      <c r="F4" s="233"/>
      <c r="G4" s="234"/>
    </row>
    <row r="5" spans="2:7">
      <c r="B5" s="2" t="s">
        <v>16</v>
      </c>
      <c r="C5" s="251">
        <v>2017</v>
      </c>
      <c r="D5" s="252"/>
      <c r="E5" s="252"/>
      <c r="F5" s="252"/>
      <c r="G5" s="253"/>
    </row>
    <row r="6" spans="2:7">
      <c r="B6" s="2" t="s">
        <v>17</v>
      </c>
      <c r="C6" s="232"/>
      <c r="D6" s="233"/>
      <c r="E6" s="233"/>
      <c r="F6" s="233"/>
      <c r="G6" s="234"/>
    </row>
    <row r="7" spans="2:7">
      <c r="B7" s="2" t="s">
        <v>18</v>
      </c>
      <c r="C7" s="232"/>
      <c r="D7" s="233"/>
      <c r="E7" s="233"/>
      <c r="F7" s="233"/>
      <c r="G7" s="234"/>
    </row>
    <row r="8" spans="2:7">
      <c r="B8" s="2" t="s">
        <v>19</v>
      </c>
      <c r="C8" s="232"/>
      <c r="D8" s="233"/>
      <c r="E8" s="233"/>
      <c r="F8" s="233"/>
      <c r="G8" s="234"/>
    </row>
    <row r="9" spans="2:7" ht="13.5" thickBot="1">
      <c r="B9" s="3" t="s">
        <v>20</v>
      </c>
      <c r="C9" s="235"/>
      <c r="D9" s="236"/>
      <c r="E9" s="236"/>
      <c r="F9" s="236"/>
      <c r="G9" s="237"/>
    </row>
    <row r="10" spans="2:7" ht="6.75" customHeight="1" thickBot="1">
      <c r="B10" s="238"/>
      <c r="C10" s="238"/>
      <c r="D10" s="238"/>
      <c r="E10" s="238"/>
      <c r="F10" s="238"/>
      <c r="G10" s="238"/>
    </row>
    <row r="11" spans="2:7">
      <c r="B11" s="239" t="s">
        <v>21</v>
      </c>
      <c r="C11" s="240"/>
      <c r="D11" s="240"/>
      <c r="E11" s="240"/>
      <c r="F11" s="240"/>
      <c r="G11" s="241"/>
    </row>
    <row r="12" spans="2:7" ht="13.5" thickBot="1">
      <c r="B12" s="229"/>
      <c r="C12" s="230"/>
      <c r="D12" s="230"/>
      <c r="E12" s="230"/>
      <c r="F12" s="230"/>
      <c r="G12" s="231"/>
    </row>
    <row r="13" spans="2:7" ht="6.75" customHeight="1" thickBot="1">
      <c r="B13" s="238"/>
      <c r="C13" s="238"/>
      <c r="D13" s="238"/>
      <c r="E13" s="238"/>
      <c r="F13" s="238"/>
      <c r="G13" s="238"/>
    </row>
    <row r="14" spans="2:7" ht="13.5" thickBot="1">
      <c r="B14" s="254" t="s">
        <v>22</v>
      </c>
      <c r="C14" s="255"/>
      <c r="D14" s="255"/>
      <c r="E14" s="255"/>
      <c r="F14" s="255"/>
      <c r="G14" s="256"/>
    </row>
    <row r="15" spans="2:7" ht="25.5">
      <c r="B15" s="4" t="s">
        <v>50</v>
      </c>
      <c r="C15" s="5"/>
      <c r="D15" s="89" t="s">
        <v>45</v>
      </c>
      <c r="E15" s="6"/>
      <c r="F15" s="203" t="s">
        <v>116</v>
      </c>
      <c r="G15" s="7"/>
    </row>
    <row r="16" spans="2:7">
      <c r="B16" s="8" t="s">
        <v>51</v>
      </c>
      <c r="C16" s="9"/>
      <c r="D16" s="69" t="s">
        <v>46</v>
      </c>
      <c r="E16" s="10"/>
      <c r="F16" s="204" t="s">
        <v>116</v>
      </c>
      <c r="G16" s="11"/>
    </row>
    <row r="17" spans="2:7">
      <c r="B17" s="8" t="s">
        <v>52</v>
      </c>
      <c r="C17" s="9"/>
      <c r="D17" s="69" t="s">
        <v>47</v>
      </c>
      <c r="E17" s="10"/>
      <c r="F17" s="204" t="s">
        <v>116</v>
      </c>
      <c r="G17" s="11"/>
    </row>
    <row r="18" spans="2:7" ht="25.5">
      <c r="B18" s="8" t="s">
        <v>53</v>
      </c>
      <c r="C18" s="9"/>
      <c r="D18" s="69" t="s">
        <v>48</v>
      </c>
      <c r="E18" s="10"/>
      <c r="F18" s="204"/>
      <c r="G18" s="11"/>
    </row>
    <row r="19" spans="2:7" ht="26.25" thickBot="1">
      <c r="B19" s="8" t="s">
        <v>54</v>
      </c>
      <c r="C19" s="9"/>
      <c r="D19" s="69" t="s">
        <v>49</v>
      </c>
      <c r="E19" s="10"/>
      <c r="F19" s="204" t="s">
        <v>116</v>
      </c>
      <c r="G19" s="11"/>
    </row>
    <row r="20" spans="2:7" ht="13.5" thickBot="1">
      <c r="B20" s="257" t="s">
        <v>23</v>
      </c>
      <c r="C20" s="257"/>
      <c r="D20" s="257"/>
      <c r="E20" s="257"/>
      <c r="F20" s="257"/>
      <c r="G20" s="257"/>
    </row>
    <row r="21" spans="2:7" ht="13.5" thickBot="1">
      <c r="B21" s="242" t="s">
        <v>24</v>
      </c>
      <c r="C21" s="243"/>
      <c r="D21" s="243"/>
      <c r="E21" s="243"/>
      <c r="F21" s="243"/>
      <c r="G21" s="244"/>
    </row>
    <row r="22" spans="2:7" ht="13.5" thickBot="1">
      <c r="B22" s="262" t="s">
        <v>29</v>
      </c>
      <c r="C22" s="263"/>
      <c r="D22" s="70" t="s">
        <v>116</v>
      </c>
      <c r="E22" s="264"/>
      <c r="F22" s="265"/>
      <c r="G22" s="12"/>
    </row>
    <row r="23" spans="2:7">
      <c r="B23" s="262" t="s">
        <v>28</v>
      </c>
      <c r="C23" s="263"/>
      <c r="D23" s="70"/>
      <c r="E23" s="61"/>
      <c r="F23" s="60"/>
      <c r="G23" s="12"/>
    </row>
    <row r="24" spans="2:7">
      <c r="B24" s="258" t="s">
        <v>30</v>
      </c>
      <c r="C24" s="259"/>
      <c r="D24" s="70"/>
      <c r="E24" s="61"/>
      <c r="F24" s="60"/>
      <c r="G24" s="12"/>
    </row>
    <row r="25" spans="2:7">
      <c r="B25" s="258" t="s">
        <v>31</v>
      </c>
      <c r="C25" s="259"/>
      <c r="D25" s="56"/>
      <c r="E25" s="260"/>
      <c r="F25" s="261"/>
      <c r="G25" s="13"/>
    </row>
    <row r="26" spans="2:7">
      <c r="B26" s="266" t="s">
        <v>27</v>
      </c>
      <c r="C26" s="267"/>
      <c r="D26" s="56"/>
      <c r="E26" s="260"/>
      <c r="F26" s="261"/>
      <c r="G26" s="13"/>
    </row>
    <row r="27" spans="2:7">
      <c r="B27" s="258" t="s">
        <v>39</v>
      </c>
      <c r="C27" s="259"/>
      <c r="D27" s="56"/>
      <c r="E27" s="260"/>
      <c r="F27" s="261"/>
      <c r="G27" s="13"/>
    </row>
    <row r="28" spans="2:7">
      <c r="B28" s="104" t="s">
        <v>40</v>
      </c>
      <c r="C28" s="105"/>
      <c r="D28" s="56"/>
      <c r="E28" s="55"/>
      <c r="F28" s="54"/>
      <c r="G28" s="13"/>
    </row>
    <row r="29" spans="2:7">
      <c r="B29" s="266" t="s">
        <v>34</v>
      </c>
      <c r="C29" s="267"/>
      <c r="D29" s="56" t="s">
        <v>116</v>
      </c>
      <c r="E29" s="260"/>
      <c r="F29" s="261"/>
      <c r="G29" s="13"/>
    </row>
    <row r="30" spans="2:7" ht="24.75" customHeight="1">
      <c r="B30" s="266" t="s">
        <v>32</v>
      </c>
      <c r="C30" s="267"/>
      <c r="D30" s="56" t="s">
        <v>116</v>
      </c>
      <c r="E30" s="260"/>
      <c r="F30" s="261"/>
      <c r="G30" s="13"/>
    </row>
    <row r="31" spans="2:7">
      <c r="B31" s="266" t="s">
        <v>35</v>
      </c>
      <c r="C31" s="267"/>
      <c r="D31" s="56" t="s">
        <v>116</v>
      </c>
      <c r="E31" s="260"/>
      <c r="F31" s="261"/>
      <c r="G31" s="13"/>
    </row>
    <row r="32" spans="2:7">
      <c r="B32" s="266" t="s">
        <v>33</v>
      </c>
      <c r="C32" s="267"/>
      <c r="D32" s="56"/>
      <c r="E32" s="260"/>
      <c r="F32" s="261"/>
      <c r="G32" s="13"/>
    </row>
    <row r="33" spans="2:7">
      <c r="B33" s="266" t="s">
        <v>37</v>
      </c>
      <c r="C33" s="267"/>
      <c r="D33" s="56" t="s">
        <v>116</v>
      </c>
      <c r="E33" s="260"/>
      <c r="F33" s="261"/>
      <c r="G33" s="13"/>
    </row>
    <row r="34" spans="2:7">
      <c r="B34" s="266" t="s">
        <v>38</v>
      </c>
      <c r="C34" s="267"/>
      <c r="D34" s="56" t="s">
        <v>116</v>
      </c>
      <c r="E34" s="260"/>
      <c r="F34" s="261"/>
      <c r="G34" s="13"/>
    </row>
    <row r="35" spans="2:7">
      <c r="B35" s="266" t="s">
        <v>36</v>
      </c>
      <c r="C35" s="267"/>
      <c r="D35" s="71"/>
      <c r="E35" s="272"/>
      <c r="F35" s="272"/>
      <c r="G35" s="13"/>
    </row>
    <row r="36" spans="2:7" ht="16.5" customHeight="1">
      <c r="B36" s="273" t="s">
        <v>113</v>
      </c>
      <c r="C36" s="274"/>
      <c r="D36" s="56" t="s">
        <v>116</v>
      </c>
      <c r="E36" s="275"/>
      <c r="F36" s="276"/>
      <c r="G36" s="13"/>
    </row>
    <row r="37" spans="2:7" ht="13.5" thickBot="1">
      <c r="B37" s="268"/>
      <c r="C37" s="269"/>
      <c r="D37" s="57"/>
      <c r="E37" s="270"/>
      <c r="F37" s="269"/>
      <c r="G37" s="14"/>
    </row>
    <row r="38" spans="2:7" ht="15">
      <c r="B38" s="271" t="s">
        <v>11</v>
      </c>
      <c r="C38" s="271"/>
      <c r="D38" s="271"/>
      <c r="E38" s="271"/>
      <c r="F38" s="271"/>
      <c r="G38" s="271"/>
    </row>
  </sheetData>
  <mergeCells count="45">
    <mergeCell ref="B33:C33"/>
    <mergeCell ref="E33:F33"/>
    <mergeCell ref="B37:C37"/>
    <mergeCell ref="E37:F37"/>
    <mergeCell ref="B38:G38"/>
    <mergeCell ref="B34:C34"/>
    <mergeCell ref="E34:F34"/>
    <mergeCell ref="B35:C35"/>
    <mergeCell ref="E35:F35"/>
    <mergeCell ref="B36:C36"/>
    <mergeCell ref="E36:F36"/>
    <mergeCell ref="B30:C30"/>
    <mergeCell ref="E30:F30"/>
    <mergeCell ref="B31:C31"/>
    <mergeCell ref="E31:F31"/>
    <mergeCell ref="B32:C32"/>
    <mergeCell ref="E32:F32"/>
    <mergeCell ref="B26:C26"/>
    <mergeCell ref="E26:F26"/>
    <mergeCell ref="B29:C29"/>
    <mergeCell ref="E27:F27"/>
    <mergeCell ref="E29:F29"/>
    <mergeCell ref="B27:C27"/>
    <mergeCell ref="B13:G13"/>
    <mergeCell ref="B14:G14"/>
    <mergeCell ref="B20:G20"/>
    <mergeCell ref="B21:G21"/>
    <mergeCell ref="B25:C25"/>
    <mergeCell ref="E25:F25"/>
    <mergeCell ref="B23:C23"/>
    <mergeCell ref="B24:C24"/>
    <mergeCell ref="B22:C22"/>
    <mergeCell ref="E22:F22"/>
    <mergeCell ref="C6:G6"/>
    <mergeCell ref="B1:G1"/>
    <mergeCell ref="C2:G2"/>
    <mergeCell ref="C3:G3"/>
    <mergeCell ref="C4:G4"/>
    <mergeCell ref="C5:G5"/>
    <mergeCell ref="B12:G12"/>
    <mergeCell ref="C7:G7"/>
    <mergeCell ref="C8:G8"/>
    <mergeCell ref="C9:G9"/>
    <mergeCell ref="B10:G10"/>
    <mergeCell ref="B11:G11"/>
  </mergeCells>
  <phoneticPr fontId="1" type="noConversion"/>
  <printOptions horizontalCentered="1"/>
  <pageMargins left="0.25" right="0.25" top="0.75" bottom="0.75" header="0.3" footer="0.3"/>
  <pageSetup paperSize="9" scale="88" orientation="landscape" horizontalDpi="4294967292" verticalDpi="4294967292" r:id="rId1"/>
  <headerFooter>
    <oddHeader>&amp;L&amp;"Arial,Normal"L'ACADEMIE DE : &amp;C&amp;"Arial,Normal"BTS METIERS DE LA MODE - VÊTEMENTS</oddHeader>
    <oddFooter>&amp;L&amp;"Arial,Normal"L'INSPECTION GENERALE STI</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U33"/>
  <sheetViews>
    <sheetView showGridLines="0" zoomScale="70" zoomScaleNormal="70" workbookViewId="0">
      <selection activeCell="L22" sqref="L22"/>
    </sheetView>
  </sheetViews>
  <sheetFormatPr baseColWidth="10" defaultRowHeight="15.75"/>
  <cols>
    <col min="1" max="1" width="11.1640625" style="62" customWidth="1"/>
    <col min="2" max="2" width="67" customWidth="1"/>
    <col min="3" max="3" width="92.6640625" customWidth="1"/>
    <col min="4" max="4" width="13.1640625" customWidth="1"/>
    <col min="5" max="5" width="4.83203125" customWidth="1"/>
    <col min="6" max="6" width="5" customWidth="1"/>
    <col min="7" max="8" width="5.33203125" customWidth="1"/>
    <col min="9" max="9" width="2.5" style="49" customWidth="1"/>
    <col min="10" max="10" width="24" customWidth="1"/>
    <col min="11" max="11" width="2" customWidth="1"/>
    <col min="12" max="12" width="26.6640625" customWidth="1"/>
    <col min="13" max="13" width="6.5" style="109" customWidth="1"/>
    <col min="14" max="14" width="2.33203125" customWidth="1"/>
    <col min="15" max="15" width="8.5" hidden="1" customWidth="1"/>
    <col min="16" max="16" width="5.5" style="39" hidden="1" customWidth="1"/>
    <col min="17" max="17" width="10.33203125" hidden="1" customWidth="1"/>
    <col min="18" max="18" width="4" hidden="1" customWidth="1"/>
    <col min="19" max="19" width="12" hidden="1" customWidth="1"/>
  </cols>
  <sheetData>
    <row r="1" spans="1:21">
      <c r="A1" s="112" t="s">
        <v>107</v>
      </c>
      <c r="B1" s="113"/>
    </row>
    <row r="2" spans="1:21" ht="16.5" thickBot="1">
      <c r="A2" s="114" t="s">
        <v>108</v>
      </c>
      <c r="B2" s="115"/>
      <c r="M2" s="125"/>
      <c r="N2" s="126"/>
      <c r="O2" s="126"/>
      <c r="P2" s="127"/>
      <c r="Q2" s="126"/>
      <c r="R2" s="126"/>
      <c r="S2" s="126"/>
    </row>
    <row r="3" spans="1:21" ht="16.5" thickBot="1">
      <c r="A3" s="309" t="s">
        <v>55</v>
      </c>
      <c r="B3" s="238"/>
      <c r="C3" s="238"/>
      <c r="D3" s="238"/>
      <c r="E3" s="238"/>
      <c r="F3" s="238"/>
      <c r="G3" s="238"/>
      <c r="H3" s="314"/>
      <c r="M3" s="139"/>
      <c r="N3" s="140"/>
      <c r="O3" s="313" t="s">
        <v>8</v>
      </c>
      <c r="P3" s="141"/>
      <c r="Q3" s="140"/>
      <c r="R3" s="140"/>
      <c r="S3" s="140"/>
      <c r="T3" s="142"/>
      <c r="U3" s="142"/>
    </row>
    <row r="4" spans="1:21" ht="16.5" thickBot="1">
      <c r="A4" s="309" t="s">
        <v>96</v>
      </c>
      <c r="B4" s="310"/>
      <c r="C4" s="310"/>
      <c r="D4" s="311" t="s">
        <v>105</v>
      </c>
      <c r="E4" s="311"/>
      <c r="F4" s="311"/>
      <c r="G4" s="311"/>
      <c r="H4" s="312"/>
      <c r="M4" s="139"/>
      <c r="N4" s="140"/>
      <c r="O4" s="313"/>
      <c r="P4" s="141"/>
      <c r="Q4" s="140"/>
      <c r="R4" s="140"/>
      <c r="S4" s="140"/>
      <c r="T4" s="142"/>
      <c r="U4" s="142"/>
    </row>
    <row r="5" spans="1:21" thickBot="1">
      <c r="A5" s="294" t="s">
        <v>6</v>
      </c>
      <c r="B5" s="295"/>
      <c r="C5" s="15" t="s">
        <v>65</v>
      </c>
      <c r="D5" s="307" t="s">
        <v>114</v>
      </c>
      <c r="E5" s="16">
        <v>0</v>
      </c>
      <c r="F5" s="16">
        <v>1</v>
      </c>
      <c r="G5" s="16">
        <v>2</v>
      </c>
      <c r="H5" s="68">
        <v>3</v>
      </c>
      <c r="I5" s="50"/>
      <c r="J5" s="48" t="s">
        <v>25</v>
      </c>
      <c r="K5" s="48"/>
      <c r="L5" s="18"/>
      <c r="M5" s="143" t="s">
        <v>106</v>
      </c>
      <c r="N5" s="27"/>
      <c r="O5" s="313"/>
      <c r="P5" s="36"/>
      <c r="Q5" s="144"/>
      <c r="R5" s="140"/>
      <c r="S5" s="140"/>
      <c r="T5" s="142"/>
      <c r="U5" s="142"/>
    </row>
    <row r="6" spans="1:21" ht="15" customHeight="1" thickBot="1">
      <c r="A6" s="296" t="s">
        <v>83</v>
      </c>
      <c r="B6" s="297"/>
      <c r="C6" s="298"/>
      <c r="D6" s="308"/>
      <c r="E6" s="22"/>
      <c r="F6" s="22"/>
      <c r="G6" s="22"/>
      <c r="H6" s="23"/>
      <c r="I6" s="50"/>
      <c r="J6" s="87">
        <f>AVERAGE(J7:J9)</f>
        <v>0</v>
      </c>
      <c r="K6" s="81"/>
      <c r="L6" s="83" t="s">
        <v>9</v>
      </c>
      <c r="M6" s="207">
        <v>0.25</v>
      </c>
      <c r="N6" s="145"/>
      <c r="O6" s="146">
        <f>IF(P6=1,(O7*P7+O8*P8+O9*P9)/(P7*M7+M8*P8+M9*P9),0)</f>
        <v>0</v>
      </c>
      <c r="P6" s="147">
        <f>IF(SUM(P7:P9)=0,0,1)</f>
        <v>1</v>
      </c>
      <c r="Q6" s="148">
        <f t="shared" ref="Q6:Q15" si="0">O6/(M6*20)</f>
        <v>0</v>
      </c>
      <c r="R6" s="140"/>
      <c r="S6" s="144"/>
      <c r="T6" s="142"/>
      <c r="U6" s="142"/>
    </row>
    <row r="7" spans="1:21" ht="29.25" customHeight="1">
      <c r="A7" s="181"/>
      <c r="B7" s="202" t="s">
        <v>56</v>
      </c>
      <c r="C7" s="177" t="s">
        <v>117</v>
      </c>
      <c r="D7" s="189" t="s">
        <v>122</v>
      </c>
      <c r="E7" s="179"/>
      <c r="F7" s="179"/>
      <c r="G7" s="179"/>
      <c r="H7" s="180"/>
      <c r="I7" s="43" t="str">
        <f t="shared" ref="I7:I21" si="1">IF(OR(SUM(D7:H7)="",SUM(D7:H7)&gt;1),"  ","")</f>
        <v/>
      </c>
      <c r="J7" s="86" t="str">
        <f>IF(P7=0,"",Q7)</f>
        <v/>
      </c>
      <c r="K7" s="84"/>
      <c r="L7" s="79" t="s">
        <v>10</v>
      </c>
      <c r="M7" s="149">
        <v>0</v>
      </c>
      <c r="N7" s="145"/>
      <c r="O7" s="150">
        <f>(IF(F7&lt;&gt;"",1/3)+IF(G7&lt;&gt;"",2/3)+IF(H7&lt;&gt;"",1,0))*M7*20</f>
        <v>0</v>
      </c>
      <c r="P7" s="147">
        <f>IF(D7="NON",0,IF(E7&lt;&gt;"",1,0)+IF(F7&lt;&gt;"",1,0)+IF(G7&lt;&gt;"",1,0)+IF(H7&lt;&gt;"",1,0))</f>
        <v>0</v>
      </c>
      <c r="Q7" s="148" t="e">
        <f t="shared" si="0"/>
        <v>#DIV/0!</v>
      </c>
      <c r="R7" s="144"/>
      <c r="S7" s="151">
        <f>IF(SUM(E7:H7)=1,1,0)</f>
        <v>0</v>
      </c>
      <c r="T7" s="142"/>
      <c r="U7" s="142"/>
    </row>
    <row r="8" spans="1:21" ht="30" customHeight="1">
      <c r="A8" s="95"/>
      <c r="B8" s="91" t="s">
        <v>57</v>
      </c>
      <c r="C8" s="183" t="s">
        <v>118</v>
      </c>
      <c r="D8" s="223" t="s">
        <v>131</v>
      </c>
      <c r="E8" s="64">
        <v>1</v>
      </c>
      <c r="F8" s="64"/>
      <c r="G8" s="64"/>
      <c r="H8" s="65"/>
      <c r="I8" s="43" t="str">
        <f t="shared" si="1"/>
        <v/>
      </c>
      <c r="J8" s="86">
        <f>IF(P8=0,"",Q8)</f>
        <v>0</v>
      </c>
      <c r="K8" s="84"/>
      <c r="L8" s="79" t="s">
        <v>10</v>
      </c>
      <c r="M8" s="149">
        <v>1</v>
      </c>
      <c r="N8" s="145"/>
      <c r="O8" s="150">
        <f t="shared" ref="O8:O9" si="2">(IF(F8&lt;&gt;"",1/3)+IF(G8&lt;&gt;"",2/3)+IF(H8&lt;&gt;"",1,0))*M8*20</f>
        <v>0</v>
      </c>
      <c r="P8" s="147">
        <f t="shared" ref="P8:P9" si="3">IF(D8="NON",0,IF(E8&lt;&gt;"",1,0)+IF(F8&lt;&gt;"",1,0)+IF(G8&lt;&gt;"",1,0)+IF(H8&lt;&gt;"",1,0))</f>
        <v>1</v>
      </c>
      <c r="Q8" s="148">
        <f t="shared" si="0"/>
        <v>0</v>
      </c>
      <c r="R8" s="140"/>
      <c r="S8" s="151">
        <f t="shared" ref="S8:S21" si="4">IF(SUM(E8:H8)=1,1,0)</f>
        <v>1</v>
      </c>
      <c r="T8" s="142"/>
      <c r="U8" s="142"/>
    </row>
    <row r="9" spans="1:21" ht="25.5" customHeight="1" thickBot="1">
      <c r="A9" s="186"/>
      <c r="B9" s="187" t="s">
        <v>58</v>
      </c>
      <c r="C9" s="188" t="s">
        <v>101</v>
      </c>
      <c r="D9" s="189" t="str">
        <f t="shared" ref="D9" si="5">IF(SUM(E9:H9)=1,"","Non")</f>
        <v>Non</v>
      </c>
      <c r="E9" s="190"/>
      <c r="F9" s="190"/>
      <c r="G9" s="190"/>
      <c r="H9" s="191"/>
      <c r="I9" s="43" t="str">
        <f t="shared" si="1"/>
        <v/>
      </c>
      <c r="J9" s="86" t="str">
        <f>IF(P9=0,"",Q9)</f>
        <v/>
      </c>
      <c r="K9" s="84"/>
      <c r="L9" s="79" t="s">
        <v>10</v>
      </c>
      <c r="M9" s="149">
        <v>0</v>
      </c>
      <c r="N9" s="145"/>
      <c r="O9" s="150">
        <f t="shared" si="2"/>
        <v>0</v>
      </c>
      <c r="P9" s="147">
        <f t="shared" si="3"/>
        <v>0</v>
      </c>
      <c r="Q9" s="148" t="e">
        <f t="shared" si="0"/>
        <v>#DIV/0!</v>
      </c>
      <c r="R9" s="140"/>
      <c r="S9" s="151">
        <f t="shared" si="4"/>
        <v>0</v>
      </c>
      <c r="T9" s="142"/>
      <c r="U9" s="142"/>
    </row>
    <row r="10" spans="1:21" ht="18.75" customHeight="1" thickBot="1">
      <c r="A10" s="192" t="s">
        <v>82</v>
      </c>
      <c r="B10" s="193"/>
      <c r="C10" s="194"/>
      <c r="D10" s="195"/>
      <c r="E10" s="195"/>
      <c r="F10" s="195"/>
      <c r="G10" s="195"/>
      <c r="H10" s="196"/>
      <c r="I10" s="43" t="str">
        <f t="shared" si="1"/>
        <v/>
      </c>
      <c r="J10" s="87" t="e">
        <f>AVERAGE(J11:J13)</f>
        <v>#DIV/0!</v>
      </c>
      <c r="K10" s="85"/>
      <c r="L10" s="83" t="s">
        <v>9</v>
      </c>
      <c r="M10" s="207">
        <v>0</v>
      </c>
      <c r="N10" s="145"/>
      <c r="O10" s="146">
        <f>IF(P10=1,(O11*P11+O12*P12+O13*P13)/(P11*M11+M12*P12+M13*P13),0)</f>
        <v>0</v>
      </c>
      <c r="P10" s="147">
        <f>IF(SUM(P11:P13)=0,0,1)</f>
        <v>0</v>
      </c>
      <c r="Q10" s="148" t="e">
        <f t="shared" si="0"/>
        <v>#DIV/0!</v>
      </c>
      <c r="R10" s="140"/>
      <c r="S10" s="151">
        <f t="shared" si="4"/>
        <v>0</v>
      </c>
      <c r="T10" s="142"/>
      <c r="U10" s="142"/>
    </row>
    <row r="11" spans="1:21" ht="27" customHeight="1">
      <c r="A11" s="186"/>
      <c r="B11" s="197" t="s">
        <v>59</v>
      </c>
      <c r="C11" s="177" t="s">
        <v>102</v>
      </c>
      <c r="D11" s="189" t="str">
        <f>IF(SUM(E11:H11)=1,"","Non")</f>
        <v>Non</v>
      </c>
      <c r="E11" s="179"/>
      <c r="F11" s="179"/>
      <c r="G11" s="179"/>
      <c r="H11" s="180"/>
      <c r="I11" s="43" t="str">
        <f t="shared" si="1"/>
        <v/>
      </c>
      <c r="J11" s="86" t="str">
        <f>IF(P11=0,"",Q11)</f>
        <v/>
      </c>
      <c r="K11" s="84"/>
      <c r="L11" s="79" t="s">
        <v>10</v>
      </c>
      <c r="M11" s="149">
        <v>0</v>
      </c>
      <c r="N11" s="145"/>
      <c r="O11" s="150">
        <f t="shared" ref="O11" si="6">(IF(F11&lt;&gt;"",1/3)+IF(G11&lt;&gt;"",2/3)+IF(H11&lt;&gt;"",1,0))*M11*20</f>
        <v>0</v>
      </c>
      <c r="P11" s="147">
        <f t="shared" ref="P11" si="7">IF(D11="NON",0,IF(E11&lt;&gt;"",1,0)+IF(F11&lt;&gt;"",1,0)+IF(G11&lt;&gt;"",1,0)+IF(H11&lt;&gt;"",1,0))</f>
        <v>0</v>
      </c>
      <c r="Q11" s="148" t="e">
        <f t="shared" si="0"/>
        <v>#DIV/0!</v>
      </c>
      <c r="R11" s="140"/>
      <c r="S11" s="151">
        <f t="shared" si="4"/>
        <v>0</v>
      </c>
      <c r="T11" s="142"/>
      <c r="U11" s="142"/>
    </row>
    <row r="12" spans="1:21" ht="30" customHeight="1">
      <c r="A12" s="198"/>
      <c r="B12" s="199" t="s">
        <v>60</v>
      </c>
      <c r="C12" s="200" t="s">
        <v>103</v>
      </c>
      <c r="D12" s="189" t="str">
        <f t="shared" ref="D12:D13" si="8">IF(SUM(E12:H12)=1,"","Non")</f>
        <v>Non</v>
      </c>
      <c r="E12" s="179"/>
      <c r="F12" s="179"/>
      <c r="G12" s="179"/>
      <c r="H12" s="180"/>
      <c r="I12" s="43" t="str">
        <f t="shared" si="1"/>
        <v/>
      </c>
      <c r="J12" s="86" t="str">
        <f>IF(P12=0,"",Q12)</f>
        <v/>
      </c>
      <c r="K12" s="84"/>
      <c r="L12" s="79" t="s">
        <v>10</v>
      </c>
      <c r="M12" s="149">
        <v>0</v>
      </c>
      <c r="N12" s="145"/>
      <c r="O12" s="150">
        <f t="shared" ref="O12:O13" si="9">(IF(F12&lt;&gt;"",1/3)+IF(G12&lt;&gt;"",2/3)+IF(H12&lt;&gt;"",1,0))*M12*20</f>
        <v>0</v>
      </c>
      <c r="P12" s="147">
        <f t="shared" ref="P12:P13" si="10">IF(D12="NON",0,IF(E12&lt;&gt;"",1,0)+IF(F12&lt;&gt;"",1,0)+IF(G12&lt;&gt;"",1,0)+IF(H12&lt;&gt;"",1,0))</f>
        <v>0</v>
      </c>
      <c r="Q12" s="148" t="e">
        <f t="shared" ref="Q12:Q13" si="11">O12/(M12*20)</f>
        <v>#DIV/0!</v>
      </c>
      <c r="R12" s="140"/>
      <c r="S12" s="151">
        <f t="shared" si="4"/>
        <v>0</v>
      </c>
      <c r="T12" s="142"/>
      <c r="U12" s="142"/>
    </row>
    <row r="13" spans="1:21" ht="29.25" customHeight="1" thickBot="1">
      <c r="A13" s="182"/>
      <c r="B13" s="201" t="s">
        <v>61</v>
      </c>
      <c r="C13" s="177" t="s">
        <v>104</v>
      </c>
      <c r="D13" s="189" t="str">
        <f t="shared" si="8"/>
        <v>Non</v>
      </c>
      <c r="E13" s="179"/>
      <c r="F13" s="179"/>
      <c r="G13" s="179"/>
      <c r="H13" s="180"/>
      <c r="I13" s="43" t="str">
        <f t="shared" si="1"/>
        <v/>
      </c>
      <c r="J13" s="86" t="str">
        <f>IF(P13=0,"",Q13)</f>
        <v/>
      </c>
      <c r="K13" s="84"/>
      <c r="L13" s="79" t="s">
        <v>10</v>
      </c>
      <c r="M13" s="149">
        <v>0</v>
      </c>
      <c r="N13" s="145"/>
      <c r="O13" s="150">
        <f t="shared" si="9"/>
        <v>0</v>
      </c>
      <c r="P13" s="147">
        <f t="shared" si="10"/>
        <v>0</v>
      </c>
      <c r="Q13" s="148" t="e">
        <f t="shared" si="11"/>
        <v>#DIV/0!</v>
      </c>
      <c r="R13" s="140"/>
      <c r="S13" s="151">
        <f t="shared" si="4"/>
        <v>0</v>
      </c>
      <c r="T13" s="142"/>
      <c r="U13" s="142"/>
    </row>
    <row r="14" spans="1:21" ht="19.5" customHeight="1" thickBot="1">
      <c r="A14" s="296" t="s">
        <v>92</v>
      </c>
      <c r="B14" s="297"/>
      <c r="C14" s="298"/>
      <c r="D14" s="22"/>
      <c r="E14" s="22"/>
      <c r="F14" s="22"/>
      <c r="G14" s="22"/>
      <c r="H14" s="23"/>
      <c r="I14" s="43" t="str">
        <f t="shared" si="1"/>
        <v/>
      </c>
      <c r="J14" s="87">
        <f>AVERAGE(J15:J17)</f>
        <v>0</v>
      </c>
      <c r="K14" s="85"/>
      <c r="L14" s="79" t="s">
        <v>9</v>
      </c>
      <c r="M14" s="207">
        <v>0.25</v>
      </c>
      <c r="N14" s="145"/>
      <c r="O14" s="146">
        <f>IF(P14=1,(O15*P15+O16*P16+O17*P17)/(M15*P15+M16*P16+M17*P17),0)</f>
        <v>0</v>
      </c>
      <c r="P14" s="147">
        <f>IF(SUM(P15:P17)=0,0,1)</f>
        <v>1</v>
      </c>
      <c r="Q14" s="148">
        <f t="shared" si="0"/>
        <v>0</v>
      </c>
      <c r="R14" s="140"/>
      <c r="S14" s="151">
        <f t="shared" si="4"/>
        <v>0</v>
      </c>
      <c r="T14" s="142"/>
      <c r="U14" s="142"/>
    </row>
    <row r="15" spans="1:21" ht="30" customHeight="1">
      <c r="A15" s="92"/>
      <c r="B15" s="90" t="s">
        <v>62</v>
      </c>
      <c r="C15" s="184" t="s">
        <v>119</v>
      </c>
      <c r="D15" s="223" t="s">
        <v>135</v>
      </c>
      <c r="E15" s="66">
        <v>1</v>
      </c>
      <c r="F15" s="66"/>
      <c r="G15" s="66"/>
      <c r="H15" s="67"/>
      <c r="I15" s="43" t="str">
        <f t="shared" si="1"/>
        <v/>
      </c>
      <c r="J15" s="86">
        <f>IF(P15=0,"",Q15)</f>
        <v>0</v>
      </c>
      <c r="K15" s="84"/>
      <c r="L15" s="79" t="s">
        <v>10</v>
      </c>
      <c r="M15" s="149">
        <v>0.5</v>
      </c>
      <c r="N15" s="145"/>
      <c r="O15" s="150">
        <f t="shared" ref="O15" si="12">(IF(F15&lt;&gt;"",1/3)+IF(G15&lt;&gt;"",2/3)+IF(H15&lt;&gt;"",1,0))*M15*20</f>
        <v>0</v>
      </c>
      <c r="P15" s="147">
        <f t="shared" ref="P15" si="13">IF(D15="NON",0,IF(E15&lt;&gt;"",1,0)+IF(F15&lt;&gt;"",1,0)+IF(G15&lt;&gt;"",1,0)+IF(H15&lt;&gt;"",1,0))</f>
        <v>1</v>
      </c>
      <c r="Q15" s="148">
        <f t="shared" si="0"/>
        <v>0</v>
      </c>
      <c r="R15" s="140"/>
      <c r="S15" s="151">
        <f t="shared" si="4"/>
        <v>1</v>
      </c>
      <c r="T15" s="142"/>
      <c r="U15" s="142"/>
    </row>
    <row r="16" spans="1:21" ht="29.25" customHeight="1">
      <c r="A16" s="182"/>
      <c r="B16" s="201" t="s">
        <v>63</v>
      </c>
      <c r="C16" s="219" t="s">
        <v>120</v>
      </c>
      <c r="D16" s="189" t="s">
        <v>122</v>
      </c>
      <c r="E16" s="179"/>
      <c r="F16" s="179"/>
      <c r="G16" s="179"/>
      <c r="H16" s="180"/>
      <c r="I16" s="43" t="str">
        <f t="shared" si="1"/>
        <v/>
      </c>
      <c r="J16" s="86" t="str">
        <f>IF(P16=0,"",Q16)</f>
        <v/>
      </c>
      <c r="K16" s="84"/>
      <c r="L16" s="79" t="s">
        <v>10</v>
      </c>
      <c r="M16" s="149">
        <v>0</v>
      </c>
      <c r="N16" s="145"/>
      <c r="O16" s="150">
        <f t="shared" ref="O16:O17" si="14">(IF(F16&lt;&gt;"",1/3)+IF(G16&lt;&gt;"",2/3)+IF(H16&lt;&gt;"",1,0))*M16*20</f>
        <v>0</v>
      </c>
      <c r="P16" s="147">
        <f t="shared" ref="P16:P17" si="15">IF(D16="NON",0,IF(E16&lt;&gt;"",1,0)+IF(F16&lt;&gt;"",1,0)+IF(G16&lt;&gt;"",1,0)+IF(H16&lt;&gt;"",1,0))</f>
        <v>0</v>
      </c>
      <c r="Q16" s="148" t="e">
        <f t="shared" ref="Q16:Q17" si="16">O16/(M16*20)</f>
        <v>#DIV/0!</v>
      </c>
      <c r="R16" s="140"/>
      <c r="S16" s="151">
        <f t="shared" si="4"/>
        <v>0</v>
      </c>
      <c r="T16" s="142"/>
      <c r="U16" s="142"/>
    </row>
    <row r="17" spans="1:21" ht="17.25" customHeight="1" thickBot="1">
      <c r="A17" s="222"/>
      <c r="B17" s="221" t="s">
        <v>64</v>
      </c>
      <c r="C17" s="220" t="s">
        <v>130</v>
      </c>
      <c r="D17" s="223" t="s">
        <v>136</v>
      </c>
      <c r="E17" s="216">
        <v>1</v>
      </c>
      <c r="F17" s="216"/>
      <c r="G17" s="216"/>
      <c r="H17" s="217"/>
      <c r="I17" s="43" t="str">
        <f t="shared" si="1"/>
        <v/>
      </c>
      <c r="J17" s="86">
        <f>IF(P17=0,"",Q17)</f>
        <v>0</v>
      </c>
      <c r="K17" s="84"/>
      <c r="L17" s="79" t="s">
        <v>10</v>
      </c>
      <c r="M17" s="149">
        <v>0.5</v>
      </c>
      <c r="N17" s="145"/>
      <c r="O17" s="150">
        <f t="shared" si="14"/>
        <v>0</v>
      </c>
      <c r="P17" s="147">
        <f t="shared" si="15"/>
        <v>1</v>
      </c>
      <c r="Q17" s="148">
        <f t="shared" si="16"/>
        <v>0</v>
      </c>
      <c r="R17" s="140"/>
      <c r="S17" s="151">
        <f t="shared" si="4"/>
        <v>1</v>
      </c>
      <c r="T17" s="142"/>
      <c r="U17" s="142"/>
    </row>
    <row r="18" spans="1:21" ht="16.5" customHeight="1" thickBot="1">
      <c r="A18" s="296" t="s">
        <v>81</v>
      </c>
      <c r="B18" s="297"/>
      <c r="C18" s="298"/>
      <c r="D18" s="22"/>
      <c r="E18" s="22"/>
      <c r="F18" s="22"/>
      <c r="G18" s="22"/>
      <c r="H18" s="23"/>
      <c r="I18" s="43" t="str">
        <f t="shared" si="1"/>
        <v/>
      </c>
      <c r="J18" s="87">
        <f>AVERAGE(J19:J21)</f>
        <v>0</v>
      </c>
      <c r="K18" s="85"/>
      <c r="L18" s="79" t="s">
        <v>9</v>
      </c>
      <c r="M18" s="207">
        <v>0.5</v>
      </c>
      <c r="N18" s="145"/>
      <c r="O18" s="146">
        <f>IF(P18=1,(O19*P19+O20*P20+O21*P21)/(P19*M19+P20*M20+M21*P21),0)</f>
        <v>0</v>
      </c>
      <c r="P18" s="147">
        <f>IF(SUM(P19:P21)=0,0,1)</f>
        <v>1</v>
      </c>
      <c r="Q18" s="148">
        <f t="shared" ref="Q18:Q19" si="17">O18/(M18*20)</f>
        <v>0</v>
      </c>
      <c r="R18" s="140"/>
      <c r="S18" s="151">
        <f t="shared" si="4"/>
        <v>0</v>
      </c>
      <c r="T18" s="142"/>
      <c r="U18" s="142"/>
    </row>
    <row r="19" spans="1:21" ht="28.5" customHeight="1" thickBot="1">
      <c r="A19" s="92"/>
      <c r="B19" s="90" t="s">
        <v>66</v>
      </c>
      <c r="C19" s="184" t="s">
        <v>133</v>
      </c>
      <c r="D19" s="223" t="s">
        <v>138</v>
      </c>
      <c r="E19" s="66">
        <v>1</v>
      </c>
      <c r="F19" s="66"/>
      <c r="G19" s="66"/>
      <c r="H19" s="67"/>
      <c r="I19" s="43" t="str">
        <f t="shared" si="1"/>
        <v/>
      </c>
      <c r="J19" s="86">
        <f>IF(P19=0,"",Q19)</f>
        <v>0</v>
      </c>
      <c r="K19" s="84"/>
      <c r="L19" s="79" t="s">
        <v>10</v>
      </c>
      <c r="M19" s="149">
        <v>0.25</v>
      </c>
      <c r="N19" s="145"/>
      <c r="O19" s="150">
        <f t="shared" ref="O19" si="18">(IF(F19&lt;&gt;"",1/3)+IF(G19&lt;&gt;"",2/3)+IF(H19&lt;&gt;"",1,0))*M19*20</f>
        <v>0</v>
      </c>
      <c r="P19" s="147">
        <f t="shared" ref="P19" si="19">IF(D19="NON",0,IF(E19&lt;&gt;"",1,0)+IF(F19&lt;&gt;"",1,0)+IF(G19&lt;&gt;"",1,0)+IF(H19&lt;&gt;"",1,0))</f>
        <v>1</v>
      </c>
      <c r="Q19" s="148">
        <f t="shared" si="17"/>
        <v>0</v>
      </c>
      <c r="R19" s="140"/>
      <c r="S19" s="151">
        <f t="shared" si="4"/>
        <v>1</v>
      </c>
      <c r="T19" s="142"/>
      <c r="U19" s="142"/>
    </row>
    <row r="20" spans="1:21" ht="16.5" customHeight="1">
      <c r="A20" s="92"/>
      <c r="B20" s="90" t="s">
        <v>67</v>
      </c>
      <c r="C20" s="184" t="s">
        <v>134</v>
      </c>
      <c r="D20" s="223" t="s">
        <v>139</v>
      </c>
      <c r="E20" s="66">
        <v>1</v>
      </c>
      <c r="F20" s="66"/>
      <c r="G20" s="66"/>
      <c r="H20" s="67"/>
      <c r="I20" s="43" t="str">
        <f t="shared" si="1"/>
        <v/>
      </c>
      <c r="J20" s="86">
        <f>IF(P20=0,"",Q20)</f>
        <v>0</v>
      </c>
      <c r="K20" s="84"/>
      <c r="L20" s="79" t="s">
        <v>10</v>
      </c>
      <c r="M20" s="149">
        <v>0.35</v>
      </c>
      <c r="N20" s="145"/>
      <c r="O20" s="150">
        <f t="shared" ref="O20:O21" si="20">(IF(F20&lt;&gt;"",1/3)+IF(G20&lt;&gt;"",2/3)+IF(H20&lt;&gt;"",1,0))*M20*20</f>
        <v>0</v>
      </c>
      <c r="P20" s="147">
        <f t="shared" ref="P20:P21" si="21">IF(D20="NON",0,IF(E20&lt;&gt;"",1,0)+IF(F20&lt;&gt;"",1,0)+IF(G20&lt;&gt;"",1,0)+IF(H20&lt;&gt;"",1,0))</f>
        <v>1</v>
      </c>
      <c r="Q20" s="148">
        <f t="shared" ref="Q20:Q21" si="22">O20/(M20*20)</f>
        <v>0</v>
      </c>
      <c r="R20" s="140"/>
      <c r="S20" s="151">
        <f t="shared" si="4"/>
        <v>1</v>
      </c>
      <c r="T20" s="142"/>
      <c r="U20" s="142"/>
    </row>
    <row r="21" spans="1:21" ht="30.75" customHeight="1" thickBot="1">
      <c r="A21" s="97"/>
      <c r="B21" s="98" t="s">
        <v>68</v>
      </c>
      <c r="C21" s="185" t="s">
        <v>132</v>
      </c>
      <c r="D21" s="223" t="s">
        <v>137</v>
      </c>
      <c r="E21" s="66">
        <v>1</v>
      </c>
      <c r="F21" s="66"/>
      <c r="G21" s="66"/>
      <c r="H21" s="67"/>
      <c r="I21" s="43" t="str">
        <f t="shared" si="1"/>
        <v/>
      </c>
      <c r="J21" s="86">
        <f>IF(P21=0,"",Q21)</f>
        <v>0</v>
      </c>
      <c r="K21" s="84"/>
      <c r="L21" s="79" t="s">
        <v>10</v>
      </c>
      <c r="M21" s="149">
        <v>0.4</v>
      </c>
      <c r="N21" s="145"/>
      <c r="O21" s="150">
        <f t="shared" si="20"/>
        <v>0</v>
      </c>
      <c r="P21" s="147">
        <f t="shared" si="21"/>
        <v>1</v>
      </c>
      <c r="Q21" s="148">
        <f t="shared" si="22"/>
        <v>0</v>
      </c>
      <c r="R21" s="140"/>
      <c r="S21" s="151">
        <f t="shared" si="4"/>
        <v>1</v>
      </c>
      <c r="T21" s="142"/>
      <c r="U21" s="142"/>
    </row>
    <row r="22" spans="1:21" ht="22.5" customHeight="1">
      <c r="A22" s="82"/>
      <c r="B22" s="305" t="s">
        <v>43</v>
      </c>
      <c r="C22" s="305"/>
      <c r="D22" s="306"/>
      <c r="E22" s="306"/>
      <c r="F22" s="306"/>
      <c r="G22" s="306"/>
      <c r="H22" s="306"/>
      <c r="I22" s="82"/>
      <c r="J22" s="82"/>
      <c r="K22" s="84"/>
      <c r="L22" s="79"/>
      <c r="M22" s="149"/>
      <c r="N22" s="145"/>
      <c r="O22" s="152">
        <f>M6+M10+M14+M18</f>
        <v>1</v>
      </c>
      <c r="P22" s="147">
        <f>SUM(P6:P21)</f>
        <v>9</v>
      </c>
      <c r="Q22" s="148"/>
      <c r="R22" s="140"/>
      <c r="S22" s="153"/>
      <c r="T22" s="142"/>
      <c r="U22" s="142"/>
    </row>
    <row r="23" spans="1:21" ht="15.75" customHeight="1" thickBot="1">
      <c r="A23" s="29"/>
      <c r="B23" s="28"/>
      <c r="C23" s="29" t="s">
        <v>0</v>
      </c>
      <c r="D23" s="299">
        <f>IF(P22&lt;&gt;0,(O6*M6+O10*M10+O14*M14+O18*M18)/(P6*M6+M10*P10+M14*P14+M18*P18),0)</f>
        <v>0</v>
      </c>
      <c r="E23" s="299"/>
      <c r="F23" s="299"/>
      <c r="G23" s="300" t="s">
        <v>1</v>
      </c>
      <c r="H23" s="300"/>
      <c r="I23" s="50"/>
      <c r="J23" s="315" t="s">
        <v>123</v>
      </c>
      <c r="K23" s="30"/>
      <c r="L23" s="18"/>
      <c r="M23" s="120"/>
      <c r="N23" s="121"/>
      <c r="O23" s="124"/>
      <c r="P23" s="122"/>
      <c r="Q23" s="123"/>
      <c r="R23" s="126"/>
      <c r="S23" s="126">
        <f>SUM(S7:S21)</f>
        <v>6</v>
      </c>
    </row>
    <row r="24" spans="1:21" ht="15.75" customHeight="1" thickBot="1">
      <c r="A24" s="29"/>
      <c r="B24" s="28"/>
      <c r="C24" s="47" t="s">
        <v>95</v>
      </c>
      <c r="D24" s="301">
        <f>D23*8/20</f>
        <v>0</v>
      </c>
      <c r="E24" s="302"/>
      <c r="F24" s="302"/>
      <c r="G24" s="303" t="s">
        <v>88</v>
      </c>
      <c r="H24" s="304"/>
      <c r="I24" s="50"/>
      <c r="J24" s="315"/>
      <c r="K24" s="31"/>
      <c r="L24" s="18"/>
      <c r="M24" s="110"/>
      <c r="N24" s="19"/>
      <c r="O24" s="25"/>
      <c r="P24" s="41"/>
      <c r="Q24" s="21"/>
    </row>
    <row r="25" spans="1:21" ht="15.75" customHeight="1" thickBot="1">
      <c r="A25" s="29"/>
      <c r="B25" s="27"/>
      <c r="C25" s="27"/>
      <c r="D25" s="27"/>
      <c r="E25" s="27"/>
      <c r="F25" s="27"/>
      <c r="G25" s="27"/>
      <c r="H25" s="27"/>
      <c r="I25" s="50"/>
      <c r="J25" s="315"/>
      <c r="K25" s="17"/>
      <c r="L25" s="18"/>
      <c r="M25" s="110"/>
      <c r="N25" s="19"/>
      <c r="O25" s="25"/>
      <c r="P25" s="41"/>
      <c r="Q25" s="21"/>
    </row>
    <row r="26" spans="1:21" ht="15">
      <c r="A26" s="279" t="s">
        <v>3</v>
      </c>
      <c r="B26" s="280"/>
      <c r="C26" s="280"/>
      <c r="D26" s="280"/>
      <c r="E26" s="280"/>
      <c r="F26" s="280"/>
      <c r="G26" s="280"/>
      <c r="H26" s="281"/>
      <c r="I26" s="50"/>
      <c r="J26" s="293">
        <f>IF(S23/12&lt; 0.5,"ATTENTION                  le nombre d'indicateurs évalués est insuffisant",S23/12)</f>
        <v>0.5</v>
      </c>
      <c r="K26" s="32"/>
      <c r="L26" s="18"/>
      <c r="M26" s="110"/>
      <c r="N26" s="19"/>
      <c r="O26" s="25"/>
      <c r="P26" s="41"/>
      <c r="Q26" s="111"/>
    </row>
    <row r="27" spans="1:21" ht="32.25" customHeight="1" thickBot="1">
      <c r="A27" s="282"/>
      <c r="B27" s="283"/>
      <c r="C27" s="283"/>
      <c r="D27" s="283"/>
      <c r="E27" s="283"/>
      <c r="F27" s="283"/>
      <c r="G27" s="283"/>
      <c r="H27" s="284"/>
      <c r="I27" s="51"/>
      <c r="J27" s="293"/>
      <c r="K27" s="33"/>
      <c r="L27" s="18"/>
      <c r="M27" s="110"/>
      <c r="N27" s="19"/>
      <c r="O27" s="25"/>
      <c r="P27" s="41"/>
      <c r="Q27" s="21"/>
    </row>
    <row r="28" spans="1:21" ht="16.5" thickBot="1">
      <c r="A28" s="63"/>
      <c r="B28" s="34"/>
      <c r="C28" s="34"/>
      <c r="D28" s="34"/>
      <c r="E28" s="34"/>
      <c r="F28" s="34"/>
      <c r="G28" s="34"/>
      <c r="H28" s="34"/>
      <c r="I28" s="51"/>
      <c r="J28" s="293"/>
      <c r="K28" s="33"/>
      <c r="L28" s="18"/>
      <c r="M28" s="110"/>
      <c r="N28" s="19"/>
      <c r="O28" s="25"/>
      <c r="P28" s="41"/>
      <c r="Q28" s="21"/>
    </row>
    <row r="29" spans="1:21">
      <c r="A29" s="285" t="s">
        <v>4</v>
      </c>
      <c r="B29" s="286"/>
      <c r="C29" s="35" t="s">
        <v>5</v>
      </c>
      <c r="D29" s="287" t="s">
        <v>26</v>
      </c>
      <c r="E29" s="287"/>
      <c r="F29" s="288"/>
      <c r="G29" s="288"/>
      <c r="H29" s="288"/>
      <c r="I29" s="52"/>
      <c r="J29" s="293"/>
      <c r="K29" s="17"/>
      <c r="L29" s="18"/>
      <c r="M29" s="110"/>
      <c r="N29" s="19"/>
      <c r="O29" s="25"/>
      <c r="P29" s="41"/>
      <c r="Q29" s="21"/>
    </row>
    <row r="30" spans="1:21" ht="22.5" customHeight="1">
      <c r="A30" s="289"/>
      <c r="B30" s="290"/>
      <c r="C30" s="24"/>
      <c r="D30" s="291">
        <f ca="1">TODAY()</f>
        <v>41615</v>
      </c>
      <c r="E30" s="291"/>
      <c r="F30" s="292"/>
      <c r="G30" s="292"/>
      <c r="H30" s="292"/>
      <c r="I30" s="53"/>
      <c r="J30" s="293"/>
      <c r="K30" s="17"/>
      <c r="L30" s="18"/>
      <c r="M30" s="110"/>
      <c r="N30" s="19"/>
      <c r="O30" s="25"/>
      <c r="P30" s="41"/>
      <c r="Q30" s="21"/>
    </row>
    <row r="31" spans="1:21" ht="22.5" customHeight="1">
      <c r="A31" s="289"/>
      <c r="B31" s="290"/>
      <c r="C31" s="24"/>
      <c r="D31" s="36"/>
      <c r="E31" s="36"/>
      <c r="F31" s="36"/>
      <c r="G31" s="36"/>
      <c r="H31" s="36"/>
      <c r="I31" s="50"/>
      <c r="J31" s="17"/>
      <c r="K31" s="17"/>
      <c r="L31" s="18"/>
      <c r="M31" s="110"/>
      <c r="N31" s="19"/>
      <c r="O31" s="25"/>
      <c r="P31" s="41"/>
      <c r="Q31" s="21"/>
    </row>
    <row r="32" spans="1:21" ht="22.5" customHeight="1" thickBot="1">
      <c r="A32" s="277"/>
      <c r="B32" s="278"/>
      <c r="C32" s="26"/>
      <c r="D32" s="27"/>
      <c r="E32" s="27"/>
      <c r="F32" s="27"/>
      <c r="G32" s="27"/>
      <c r="H32" s="27"/>
      <c r="I32" s="50"/>
      <c r="J32" s="17"/>
      <c r="K32" s="17"/>
      <c r="L32" s="18"/>
      <c r="M32" s="110"/>
      <c r="N32" s="19"/>
      <c r="O32" s="25"/>
      <c r="P32" s="41"/>
      <c r="Q32" s="21"/>
    </row>
    <row r="33" spans="1:17" ht="15">
      <c r="A33" s="29"/>
      <c r="B33" s="28"/>
      <c r="C33" s="27"/>
      <c r="D33" s="27"/>
      <c r="E33" s="27"/>
      <c r="F33" s="27"/>
      <c r="G33" s="27"/>
      <c r="H33" s="27"/>
      <c r="I33" s="50"/>
      <c r="J33" s="17"/>
      <c r="K33" s="17"/>
      <c r="L33" s="18"/>
      <c r="M33" s="110"/>
      <c r="N33" s="19"/>
      <c r="O33" s="25"/>
      <c r="P33" s="41"/>
      <c r="Q33" s="21"/>
    </row>
  </sheetData>
  <sheetProtection selectLockedCells="1"/>
  <mergeCells count="24">
    <mergeCell ref="A4:C4"/>
    <mergeCell ref="D4:H4"/>
    <mergeCell ref="O3:O5"/>
    <mergeCell ref="A3:H3"/>
    <mergeCell ref="J23:J25"/>
    <mergeCell ref="J26:J30"/>
    <mergeCell ref="A5:B5"/>
    <mergeCell ref="A18:C18"/>
    <mergeCell ref="A14:C14"/>
    <mergeCell ref="D23:F23"/>
    <mergeCell ref="G23:H23"/>
    <mergeCell ref="D24:F24"/>
    <mergeCell ref="A6:C6"/>
    <mergeCell ref="G24:H24"/>
    <mergeCell ref="B22:H22"/>
    <mergeCell ref="D5:D6"/>
    <mergeCell ref="A32:B32"/>
    <mergeCell ref="A26:H26"/>
    <mergeCell ref="A27:H27"/>
    <mergeCell ref="A29:B29"/>
    <mergeCell ref="D29:H29"/>
    <mergeCell ref="A30:B30"/>
    <mergeCell ref="D30:H30"/>
    <mergeCell ref="A31:B31"/>
  </mergeCells>
  <phoneticPr fontId="1" type="noConversion"/>
  <conditionalFormatting sqref="I7:I22">
    <cfRule type="cellIs" dxfId="12" priority="42" stopIfTrue="1" operator="equal">
      <formula>"  "</formula>
    </cfRule>
  </conditionalFormatting>
  <conditionalFormatting sqref="I22">
    <cfRule type="cellIs" dxfId="11" priority="129" operator="greaterThan">
      <formula>1</formula>
    </cfRule>
    <cfRule type="colorScale" priority="130">
      <colorScale>
        <cfvo type="num" val="$P$7"/>
        <cfvo type="max" val="0"/>
        <color rgb="FFFF0000"/>
        <color rgb="FFFFEF9C"/>
      </colorScale>
    </cfRule>
  </conditionalFormatting>
  <conditionalFormatting sqref="J18 J14 J10 J6">
    <cfRule type="dataBar" priority="131">
      <dataBar>
        <cfvo type="min" val="0"/>
        <cfvo type="max" val="0"/>
        <color rgb="FFFFB628"/>
      </dataBar>
    </cfRule>
  </conditionalFormatting>
  <conditionalFormatting sqref="I7:I21">
    <cfRule type="cellIs" dxfId="10" priority="135" operator="greaterThan">
      <formula>1</formula>
    </cfRule>
    <cfRule type="colorScale" priority="136">
      <colorScale>
        <cfvo type="num" val="$P$7"/>
        <cfvo type="max" val="0"/>
        <color rgb="FFFF0000"/>
        <color rgb="FFFFEF9C"/>
      </colorScale>
    </cfRule>
  </conditionalFormatting>
  <conditionalFormatting sqref="J7:K21">
    <cfRule type="dataBar" priority="137">
      <dataBar>
        <cfvo type="min" val="0"/>
        <cfvo type="max" val="0"/>
        <color rgb="FF008AEF"/>
      </dataBar>
    </cfRule>
  </conditionalFormatting>
  <conditionalFormatting sqref="J7:J9">
    <cfRule type="dataBar" priority="21">
      <dataBar>
        <cfvo type="min" val="0"/>
        <cfvo type="max" val="0"/>
        <color rgb="FF008AEF"/>
      </dataBar>
    </cfRule>
  </conditionalFormatting>
  <conditionalFormatting sqref="J11:J13">
    <cfRule type="dataBar" priority="20">
      <dataBar>
        <cfvo type="min" val="0"/>
        <cfvo type="max" val="0"/>
        <color rgb="FF008AEF"/>
      </dataBar>
    </cfRule>
  </conditionalFormatting>
  <conditionalFormatting sqref="J15:J17">
    <cfRule type="dataBar" priority="26">
      <dataBar>
        <cfvo type="min" val="0"/>
        <cfvo type="max" val="0"/>
        <color rgb="FF008AEF"/>
      </dataBar>
    </cfRule>
  </conditionalFormatting>
  <conditionalFormatting sqref="J19:J21">
    <cfRule type="dataBar" priority="25">
      <dataBar>
        <cfvo type="min" val="0"/>
        <cfvo type="max" val="0"/>
        <color rgb="FF008AEF"/>
      </dataBar>
    </cfRule>
  </conditionalFormatting>
  <conditionalFormatting sqref="J6">
    <cfRule type="dataBar" priority="24">
      <dataBar>
        <cfvo type="min" val="0"/>
        <cfvo type="max" val="0"/>
        <color rgb="FFFFB628"/>
      </dataBar>
    </cfRule>
  </conditionalFormatting>
  <conditionalFormatting sqref="J14">
    <cfRule type="dataBar" priority="23">
      <dataBar>
        <cfvo type="min" val="0"/>
        <cfvo type="max" val="0"/>
        <color rgb="FFFFB628"/>
      </dataBar>
    </cfRule>
  </conditionalFormatting>
  <conditionalFormatting sqref="J18">
    <cfRule type="dataBar" priority="22">
      <dataBar>
        <cfvo type="min" val="0"/>
        <cfvo type="max" val="0"/>
        <color rgb="FFFFB628"/>
      </dataBar>
    </cfRule>
  </conditionalFormatting>
  <conditionalFormatting sqref="J12">
    <cfRule type="dataBar" priority="19">
      <dataBar>
        <cfvo type="min" val="0"/>
        <cfvo type="max" val="0"/>
        <color rgb="FF008AEF"/>
      </dataBar>
    </cfRule>
  </conditionalFormatting>
  <conditionalFormatting sqref="J13">
    <cfRule type="dataBar" priority="18">
      <dataBar>
        <cfvo type="min" val="0"/>
        <cfvo type="max" val="0"/>
        <color rgb="FF008AEF"/>
      </dataBar>
    </cfRule>
  </conditionalFormatting>
  <conditionalFormatting sqref="J16">
    <cfRule type="dataBar" priority="17">
      <dataBar>
        <cfvo type="min" val="0"/>
        <cfvo type="max" val="0"/>
        <color rgb="FF008AEF"/>
      </dataBar>
    </cfRule>
  </conditionalFormatting>
  <conditionalFormatting sqref="J11">
    <cfRule type="dataBar" priority="16">
      <dataBar>
        <cfvo type="min" val="0"/>
        <cfvo type="max" val="0"/>
        <color rgb="FF008AEF"/>
      </dataBar>
    </cfRule>
  </conditionalFormatting>
  <conditionalFormatting sqref="J12">
    <cfRule type="dataBar" priority="15">
      <dataBar>
        <cfvo type="min" val="0"/>
        <cfvo type="max" val="0"/>
        <color rgb="FF008AEF"/>
      </dataBar>
    </cfRule>
  </conditionalFormatting>
  <conditionalFormatting sqref="J13">
    <cfRule type="dataBar" priority="14">
      <dataBar>
        <cfvo type="min" val="0"/>
        <cfvo type="max" val="0"/>
        <color rgb="FF008AEF"/>
      </dataBar>
    </cfRule>
  </conditionalFormatting>
  <conditionalFormatting sqref="J15">
    <cfRule type="dataBar" priority="13">
      <dataBar>
        <cfvo type="min" val="0"/>
        <cfvo type="max" val="0"/>
        <color rgb="FF008AEF"/>
      </dataBar>
    </cfRule>
  </conditionalFormatting>
  <conditionalFormatting sqref="J16">
    <cfRule type="dataBar" priority="12">
      <dataBar>
        <cfvo type="min" val="0"/>
        <cfvo type="max" val="0"/>
        <color rgb="FF008AEF"/>
      </dataBar>
    </cfRule>
  </conditionalFormatting>
  <conditionalFormatting sqref="J17">
    <cfRule type="dataBar" priority="11">
      <dataBar>
        <cfvo type="min" val="0"/>
        <cfvo type="max" val="0"/>
        <color rgb="FF008AEF"/>
      </dataBar>
    </cfRule>
  </conditionalFormatting>
  <conditionalFormatting sqref="J19">
    <cfRule type="dataBar" priority="10">
      <dataBar>
        <cfvo type="min" val="0"/>
        <cfvo type="max" val="0"/>
        <color rgb="FF008AEF"/>
      </dataBar>
    </cfRule>
  </conditionalFormatting>
  <conditionalFormatting sqref="J20">
    <cfRule type="dataBar" priority="9">
      <dataBar>
        <cfvo type="min" val="0"/>
        <cfvo type="max" val="0"/>
        <color rgb="FF008AEF"/>
      </dataBar>
    </cfRule>
  </conditionalFormatting>
  <conditionalFormatting sqref="J21">
    <cfRule type="dataBar" priority="8">
      <dataBar>
        <cfvo type="min" val="0"/>
        <cfvo type="max" val="0"/>
        <color rgb="FF008AEF"/>
      </dataBar>
    </cfRule>
  </conditionalFormatting>
  <conditionalFormatting sqref="J1:J22 J31:J1048576">
    <cfRule type="dataBar" priority="7">
      <dataBar>
        <cfvo type="min" val="0"/>
        <cfvo type="max" val="0"/>
        <color rgb="FF008AEF"/>
      </dataBar>
      <extLst xmlns:x14="http://schemas.microsoft.com/office/spreadsheetml/2009/9/main">
        <ext uri="{B025F937-C7B1-47D3-B67F-A62EFF666E3E}">
          <x14:id>{6D61FB32-A1F3-4415-9D72-21D53F52C8D3}</x14:id>
        </ext>
      </extLst>
    </cfRule>
  </conditionalFormatting>
  <conditionalFormatting sqref="A22:K22">
    <cfRule type="dataBar" priority="181">
      <dataBar>
        <cfvo type="min" val="0"/>
        <cfvo type="max" val="0"/>
        <color rgb="FF008AEF"/>
      </dataBar>
    </cfRule>
  </conditionalFormatting>
  <conditionalFormatting sqref="J23:J25">
    <cfRule type="dataBar" priority="6">
      <dataBar>
        <cfvo type="min" val="0"/>
        <cfvo type="max" val="0"/>
        <color rgb="FF638EC6"/>
      </dataBar>
      <extLst xmlns:x14="http://schemas.microsoft.com/office/spreadsheetml/2009/9/main">
        <ext uri="{B025F937-C7B1-47D3-B67F-A62EFF666E3E}">
          <x14:id>{B081AFC3-6AC3-4797-ABE5-CDA12829564D}</x14:id>
        </ext>
      </extLst>
    </cfRule>
  </conditionalFormatting>
  <conditionalFormatting sqref="J26:J30">
    <cfRule type="cellIs" dxfId="9" priority="3" operator="lessThan">
      <formula>60</formula>
    </cfRule>
    <cfRule type="cellIs" dxfId="8" priority="4" operator="lessThan">
      <formula>0.6</formula>
    </cfRule>
    <cfRule type="cellIs" dxfId="7" priority="5" operator="lessThan">
      <formula>0.6</formula>
    </cfRule>
  </conditionalFormatting>
  <conditionalFormatting sqref="J26:J30">
    <cfRule type="dataBar" priority="2">
      <dataBar>
        <cfvo type="min" val="0"/>
        <cfvo type="max" val="0"/>
        <color rgb="FF638EC6"/>
      </dataBar>
      <extLst xmlns:x14="http://schemas.microsoft.com/office/spreadsheetml/2009/9/main">
        <ext uri="{B025F937-C7B1-47D3-B67F-A62EFF666E3E}">
          <x14:id>{CC693210-1F7D-43AC-BAC5-AD97D09F9B31}</x14:id>
        </ext>
      </extLst>
    </cfRule>
  </conditionalFormatting>
  <conditionalFormatting sqref="J23:J25">
    <cfRule type="dataBar" priority="1">
      <dataBar>
        <cfvo type="min" val="0"/>
        <cfvo type="max" val="0"/>
        <color rgb="FF638EC6"/>
      </dataBar>
    </cfRule>
  </conditionalFormatting>
  <printOptions horizontalCentered="1"/>
  <pageMargins left="0.43307086614173229" right="0.23622047244094491" top="0.74803149606299213" bottom="0.74803149606299213" header="0.31496062992125984" footer="0.31496062992125984"/>
  <pageSetup paperSize="9" scale="65" orientation="landscape" horizontalDpi="4294967292" verticalDpi="4294967292" r:id="rId1"/>
  <headerFooter>
    <oddHeader>&amp;L&amp;"Arial,Normal"L'ACADEMIE DE : &amp;C&amp;"Arial,Normal"BTS METIERS DE LA MODE - VÊTEMENTS</oddHeader>
    <oddFooter>&amp;L&amp;"Arial,Normal"L'INSPECTION GENERALE STI</oddFooter>
  </headerFooter>
  <drawing r:id="rId2"/>
  <legacyDrawing r:id="rId3"/>
  <extLst xmlns:x14="http://schemas.microsoft.com/office/spreadsheetml/2009/9/main">
    <ext uri="{78C0D931-6437-407d-A8EE-F0AAD7539E65}">
      <x14:conditionalFormattings>
        <x14:conditionalFormatting xmlns:xm="http://schemas.microsoft.com/office/excel/2006/main">
          <x14:cfRule type="dataBar" id="{6D61FB32-A1F3-4415-9D72-21D53F52C8D3}">
            <x14:dataBar minLength="0" maxLength="100" border="1" negativeBarBorderColorSameAsPositive="0">
              <x14:cfvo type="autoMin"/>
              <x14:cfvo type="autoMax"/>
              <x14:borderColor rgb="FF008AEF"/>
              <x14:negativeFillColor rgb="FFFF0000"/>
              <x14:negativeBorderColor rgb="FFFF0000"/>
              <x14:axisColor rgb="FF000000"/>
            </x14:dataBar>
          </x14:cfRule>
          <xm:sqref>J1:J22 J31:J1048576</xm:sqref>
        </x14:conditionalFormatting>
        <x14:conditionalFormatting xmlns:xm="http://schemas.microsoft.com/office/excel/2006/main">
          <x14:cfRule type="dataBar" id="{B081AFC3-6AC3-4797-ABE5-CDA12829564D}">
            <x14:dataBar minLength="0" maxLength="100" border="1" negativeBarBorderColorSameAsPositive="0">
              <x14:cfvo type="autoMin"/>
              <x14:cfvo type="autoMax"/>
              <x14:borderColor rgb="FF638EC6"/>
              <x14:negativeFillColor rgb="FFFF0000"/>
              <x14:negativeBorderColor rgb="FFFF0000"/>
              <x14:axisColor rgb="FF000000"/>
            </x14:dataBar>
          </x14:cfRule>
          <xm:sqref>J23:J25</xm:sqref>
        </x14:conditionalFormatting>
        <x14:conditionalFormatting xmlns:xm="http://schemas.microsoft.com/office/excel/2006/main">
          <x14:cfRule type="dataBar" id="{CC693210-1F7D-43AC-BAC5-AD97D09F9B31}">
            <x14:dataBar minLength="0" maxLength="100" border="1" negativeBarBorderColorSameAsPositive="0">
              <x14:cfvo type="autoMin"/>
              <x14:cfvo type="autoMax"/>
              <x14:borderColor rgb="FF638EC6"/>
              <x14:negativeFillColor rgb="FFFF0000"/>
              <x14:negativeBorderColor rgb="FFFF0000"/>
              <x14:axisColor rgb="FF000000"/>
            </x14:dataBar>
          </x14:cfRule>
          <xm:sqref>J26:J30</xm:sqref>
        </x14:conditionalFormatting>
      </x14:conditionalFormattings>
    </ex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ageSetUpPr fitToPage="1"/>
  </sheetPr>
  <dimension ref="A1:U42"/>
  <sheetViews>
    <sheetView showGridLines="0" tabSelected="1" topLeftCell="D10" zoomScale="80" zoomScaleNormal="80" zoomScalePageLayoutView="80" workbookViewId="0">
      <selection activeCell="Q41" sqref="Q41"/>
    </sheetView>
  </sheetViews>
  <sheetFormatPr baseColWidth="10" defaultRowHeight="12.75"/>
  <cols>
    <col min="1" max="1" width="6.5" customWidth="1"/>
    <col min="2" max="2" width="3.83203125" customWidth="1"/>
    <col min="3" max="3" width="78.33203125" customWidth="1"/>
    <col min="4" max="4" width="75" customWidth="1"/>
    <col min="5" max="5" width="14" customWidth="1"/>
    <col min="6" max="9" width="4.83203125" customWidth="1"/>
    <col min="10" max="10" width="2.5" customWidth="1"/>
    <col min="11" max="11" width="19" style="76" customWidth="1"/>
    <col min="12" max="12" width="1.83203125" customWidth="1"/>
    <col min="13" max="13" width="26.83203125" customWidth="1"/>
    <col min="14" max="14" width="5.5" style="109" customWidth="1"/>
    <col min="15" max="15" width="2.1640625" customWidth="1"/>
    <col min="16" max="16" width="7.6640625" style="39" customWidth="1"/>
    <col min="17" max="17" width="7.5" style="39" customWidth="1"/>
    <col min="18" max="18" width="13.1640625" customWidth="1"/>
    <col min="19" max="19" width="3.5" customWidth="1"/>
    <col min="20" max="20" width="12" customWidth="1"/>
  </cols>
  <sheetData>
    <row r="1" spans="1:21">
      <c r="A1" s="337" t="s">
        <v>107</v>
      </c>
      <c r="B1" s="338"/>
      <c r="C1" s="113"/>
    </row>
    <row r="2" spans="1:21" ht="13.5" thickBot="1">
      <c r="A2" s="339" t="s">
        <v>108</v>
      </c>
      <c r="B2" s="340"/>
      <c r="C2" s="115"/>
    </row>
    <row r="3" spans="1:21" s="45" customFormat="1" ht="20.25" customHeight="1" thickBot="1">
      <c r="A3" s="309" t="s">
        <v>55</v>
      </c>
      <c r="B3" s="310"/>
      <c r="C3" s="238"/>
      <c r="D3" s="238"/>
      <c r="E3" s="238"/>
      <c r="F3" s="238"/>
      <c r="G3" s="238"/>
      <c r="H3" s="238"/>
      <c r="I3" s="314"/>
      <c r="K3" s="74"/>
      <c r="M3" s="77"/>
      <c r="N3" s="154"/>
      <c r="O3" s="155"/>
      <c r="P3" s="316" t="s">
        <v>8</v>
      </c>
      <c r="Q3" s="156"/>
      <c r="R3" s="155"/>
      <c r="S3" s="157"/>
      <c r="T3" s="157"/>
      <c r="U3" s="158"/>
    </row>
    <row r="4" spans="1:21" s="45" customFormat="1" ht="20.25" customHeight="1" thickBot="1">
      <c r="A4" s="309" t="s">
        <v>91</v>
      </c>
      <c r="B4" s="310"/>
      <c r="C4" s="310"/>
      <c r="D4" s="310"/>
      <c r="E4" s="307" t="s">
        <v>114</v>
      </c>
      <c r="F4" s="311"/>
      <c r="G4" s="311"/>
      <c r="H4" s="311"/>
      <c r="I4" s="312"/>
      <c r="K4" s="74"/>
      <c r="M4" s="77"/>
      <c r="N4" s="154"/>
      <c r="O4" s="155"/>
      <c r="P4" s="316"/>
      <c r="Q4" s="156"/>
      <c r="R4" s="155"/>
      <c r="S4" s="157"/>
      <c r="T4" s="157"/>
      <c r="U4" s="158"/>
    </row>
    <row r="5" spans="1:21" ht="13.5" thickBot="1">
      <c r="A5" s="294" t="s">
        <v>6</v>
      </c>
      <c r="B5" s="295"/>
      <c r="C5" s="295"/>
      <c r="D5" s="44" t="s">
        <v>7</v>
      </c>
      <c r="E5" s="308"/>
      <c r="F5" s="46">
        <v>0</v>
      </c>
      <c r="G5" s="46">
        <v>1</v>
      </c>
      <c r="H5" s="46">
        <v>2</v>
      </c>
      <c r="I5" s="72">
        <v>3</v>
      </c>
      <c r="J5" s="36"/>
      <c r="K5" s="116" t="s">
        <v>25</v>
      </c>
      <c r="L5" s="48"/>
      <c r="M5" s="78"/>
      <c r="N5" s="159" t="s">
        <v>106</v>
      </c>
      <c r="O5" s="160"/>
      <c r="P5" s="316"/>
      <c r="Q5" s="161"/>
      <c r="R5" s="162"/>
      <c r="S5" s="153"/>
      <c r="T5" s="153"/>
      <c r="U5" s="142"/>
    </row>
    <row r="6" spans="1:21" ht="13.5" thickBot="1">
      <c r="A6" s="296" t="s">
        <v>80</v>
      </c>
      <c r="B6" s="297"/>
      <c r="C6" s="297"/>
      <c r="D6" s="88"/>
      <c r="E6" s="165"/>
      <c r="F6" s="22"/>
      <c r="G6" s="22"/>
      <c r="H6" s="22"/>
      <c r="I6" s="23"/>
      <c r="J6" s="43" t="str">
        <f t="shared" ref="J6:J16" si="0">IF(OR(SUM(F6:I6)="",SUM(F6:I6)&gt;1),"  ","")</f>
        <v/>
      </c>
      <c r="K6" s="117"/>
      <c r="L6" s="85"/>
      <c r="M6" s="79" t="s">
        <v>9</v>
      </c>
      <c r="N6" s="207">
        <v>0.25</v>
      </c>
      <c r="O6" s="160"/>
      <c r="P6" s="163">
        <f>IF(Q6=1,(P7*Q7+P8*Q8+P9*Q9+ P10*Q10+P11*Q11)/(Q11*N11+Q10*N10+Q9*N9+N8*Q8+N7*Q7),0)</f>
        <v>20</v>
      </c>
      <c r="Q6" s="161">
        <f>IF(SUM(Q7:Q11)=0,0,1)</f>
        <v>1</v>
      </c>
      <c r="R6" s="162"/>
      <c r="S6" s="153"/>
      <c r="T6" s="153"/>
      <c r="U6" s="142"/>
    </row>
    <row r="7" spans="1:21">
      <c r="A7" s="181"/>
      <c r="B7" s="344" t="s">
        <v>69</v>
      </c>
      <c r="C7" s="345"/>
      <c r="D7" s="177" t="s">
        <v>74</v>
      </c>
      <c r="E7" s="209" t="s">
        <v>125</v>
      </c>
      <c r="F7" s="179"/>
      <c r="G7" s="179"/>
      <c r="H7" s="179"/>
      <c r="I7" s="180"/>
      <c r="J7" s="43" t="str">
        <f t="shared" si="0"/>
        <v/>
      </c>
      <c r="K7" s="118" t="str">
        <f t="shared" ref="K7:K11" si="1">IF(Q7=0,"",R7)</f>
        <v/>
      </c>
      <c r="L7" s="85"/>
      <c r="M7" s="79" t="s">
        <v>10</v>
      </c>
      <c r="N7" s="159">
        <v>0</v>
      </c>
      <c r="O7" s="160"/>
      <c r="P7" s="164">
        <f>(IF(G7&lt;&gt;"",1/3)+IF(H7&lt;&gt;"",2/3)+IF(I7&lt;&gt;"",1,0))*N7*20</f>
        <v>0</v>
      </c>
      <c r="Q7" s="161">
        <f>IF(E7="NON",0,IF(F7&lt;&gt;"",1,0)+IF(G7&lt;&gt;"",1,0)+IF(H7&lt;&gt;"",1,0)+IF(I7&lt;&gt;"",1,0))</f>
        <v>0</v>
      </c>
      <c r="R7" s="162" t="e">
        <f t="shared" ref="R7:R19" si="2">P7/(N7*20)</f>
        <v>#DIV/0!</v>
      </c>
      <c r="S7" s="153"/>
      <c r="T7" s="151">
        <f>IF(SUM(F7:I7)=1,1,0)</f>
        <v>0</v>
      </c>
      <c r="U7" s="142"/>
    </row>
    <row r="8" spans="1:21" ht="25.5">
      <c r="A8" s="210"/>
      <c r="B8" s="346" t="s">
        <v>70</v>
      </c>
      <c r="C8" s="347"/>
      <c r="D8" s="184" t="s">
        <v>146</v>
      </c>
      <c r="E8" s="175" t="s">
        <v>140</v>
      </c>
      <c r="F8" s="66"/>
      <c r="G8" s="66"/>
      <c r="H8" s="66"/>
      <c r="I8" s="67">
        <v>1</v>
      </c>
      <c r="J8" s="43" t="str">
        <f t="shared" si="0"/>
        <v/>
      </c>
      <c r="K8" s="118">
        <f t="shared" si="1"/>
        <v>1</v>
      </c>
      <c r="L8" s="85"/>
      <c r="M8" s="79" t="s">
        <v>10</v>
      </c>
      <c r="N8" s="159">
        <v>0.5</v>
      </c>
      <c r="O8" s="160"/>
      <c r="P8" s="164">
        <f t="shared" ref="P8:P11" si="3">(IF(G8&lt;&gt;"",1/3)+IF(H8&lt;&gt;"",2/3)+IF(I8&lt;&gt;"",1,0))*N8*20</f>
        <v>10</v>
      </c>
      <c r="Q8" s="161">
        <f t="shared" ref="Q8:Q11" si="4">IF(E8="NON",0,IF(F8&lt;&gt;"",1,0)+IF(G8&lt;&gt;"",1,0)+IF(H8&lt;&gt;"",1,0)+IF(I8&lt;&gt;"",1,0))</f>
        <v>1</v>
      </c>
      <c r="R8" s="162">
        <f t="shared" si="2"/>
        <v>1</v>
      </c>
      <c r="S8" s="153"/>
      <c r="T8" s="151">
        <f t="shared" ref="T8:T26" si="5">IF(SUM(F8:I8)=1,1,0)</f>
        <v>1</v>
      </c>
      <c r="U8" s="142"/>
    </row>
    <row r="9" spans="1:21" s="228" customFormat="1" ht="39.75" customHeight="1">
      <c r="A9" s="210"/>
      <c r="B9" s="346" t="s">
        <v>71</v>
      </c>
      <c r="C9" s="347"/>
      <c r="D9" s="184" t="s">
        <v>147</v>
      </c>
      <c r="E9" s="175" t="s">
        <v>140</v>
      </c>
      <c r="F9" s="66"/>
      <c r="G9" s="66"/>
      <c r="H9" s="66"/>
      <c r="I9" s="67">
        <v>1</v>
      </c>
      <c r="J9" s="43" t="str">
        <f t="shared" si="0"/>
        <v/>
      </c>
      <c r="K9" s="118">
        <f t="shared" si="1"/>
        <v>1</v>
      </c>
      <c r="L9" s="85"/>
      <c r="M9" s="226" t="s">
        <v>10</v>
      </c>
      <c r="N9" s="159">
        <v>0.5</v>
      </c>
      <c r="O9" s="160"/>
      <c r="P9" s="164">
        <f t="shared" si="3"/>
        <v>10</v>
      </c>
      <c r="Q9" s="161">
        <f t="shared" si="4"/>
        <v>1</v>
      </c>
      <c r="R9" s="162">
        <f t="shared" si="2"/>
        <v>1</v>
      </c>
      <c r="S9" s="153"/>
      <c r="T9" s="151">
        <f t="shared" si="5"/>
        <v>1</v>
      </c>
      <c r="U9" s="227"/>
    </row>
    <row r="10" spans="1:21" ht="25.5">
      <c r="A10" s="182"/>
      <c r="B10" s="348" t="s">
        <v>72</v>
      </c>
      <c r="C10" s="349"/>
      <c r="D10" s="177" t="s">
        <v>87</v>
      </c>
      <c r="E10" s="209" t="s">
        <v>125</v>
      </c>
      <c r="F10" s="179"/>
      <c r="G10" s="179"/>
      <c r="H10" s="179"/>
      <c r="I10" s="180"/>
      <c r="J10" s="43" t="str">
        <f t="shared" si="0"/>
        <v/>
      </c>
      <c r="K10" s="118" t="str">
        <f t="shared" si="1"/>
        <v/>
      </c>
      <c r="L10" s="85"/>
      <c r="M10" s="79" t="s">
        <v>10</v>
      </c>
      <c r="N10" s="159">
        <v>0</v>
      </c>
      <c r="O10" s="160"/>
      <c r="P10" s="164">
        <f t="shared" si="3"/>
        <v>0</v>
      </c>
      <c r="Q10" s="161">
        <f t="shared" si="4"/>
        <v>0</v>
      </c>
      <c r="R10" s="162" t="e">
        <f t="shared" si="2"/>
        <v>#DIV/0!</v>
      </c>
      <c r="S10" s="153"/>
      <c r="T10" s="151">
        <f t="shared" si="5"/>
        <v>0</v>
      </c>
      <c r="U10" s="142"/>
    </row>
    <row r="11" spans="1:21" ht="27" customHeight="1" thickBot="1">
      <c r="A11" s="224"/>
      <c r="B11" s="350" t="s">
        <v>73</v>
      </c>
      <c r="C11" s="351"/>
      <c r="D11" s="177" t="s">
        <v>109</v>
      </c>
      <c r="E11" s="209" t="s">
        <v>125</v>
      </c>
      <c r="F11" s="179"/>
      <c r="G11" s="179"/>
      <c r="H11" s="179"/>
      <c r="I11" s="180"/>
      <c r="J11" s="43" t="str">
        <f t="shared" si="0"/>
        <v/>
      </c>
      <c r="K11" s="118" t="str">
        <f t="shared" si="1"/>
        <v/>
      </c>
      <c r="L11" s="84"/>
      <c r="M11" s="79" t="s">
        <v>10</v>
      </c>
      <c r="N11" s="159">
        <v>0</v>
      </c>
      <c r="O11" s="160"/>
      <c r="P11" s="164">
        <f t="shared" si="3"/>
        <v>0</v>
      </c>
      <c r="Q11" s="161">
        <f t="shared" si="4"/>
        <v>0</v>
      </c>
      <c r="R11" s="162" t="e">
        <f t="shared" si="2"/>
        <v>#DIV/0!</v>
      </c>
      <c r="S11" s="153"/>
      <c r="T11" s="151">
        <f t="shared" si="5"/>
        <v>0</v>
      </c>
      <c r="U11" s="142"/>
    </row>
    <row r="12" spans="1:21" ht="13.5" thickBot="1">
      <c r="A12" s="296" t="s">
        <v>79</v>
      </c>
      <c r="B12" s="297"/>
      <c r="C12" s="297"/>
      <c r="D12" s="298"/>
      <c r="E12" s="172"/>
      <c r="F12" s="58"/>
      <c r="G12" s="58"/>
      <c r="H12" s="58"/>
      <c r="I12" s="59"/>
      <c r="J12" s="43" t="str">
        <f t="shared" si="0"/>
        <v/>
      </c>
      <c r="K12" s="117">
        <f>AVERAGE(K13:K15)</f>
        <v>1</v>
      </c>
      <c r="L12" s="81"/>
      <c r="M12" s="79" t="s">
        <v>9</v>
      </c>
      <c r="N12" s="207">
        <v>0.4</v>
      </c>
      <c r="O12" s="160"/>
      <c r="P12" s="163">
        <f>IF(Q12=1,(P13*Q13+P14*Q14+P15*Q15)/(Q13*N13+Q14*N14+Q15*N15),0)</f>
        <v>20</v>
      </c>
      <c r="Q12" s="161">
        <f>IF(SUM(Q13:Q15)=0,0,1)</f>
        <v>1</v>
      </c>
      <c r="R12" s="162">
        <f t="shared" si="2"/>
        <v>2.5</v>
      </c>
      <c r="S12" s="153"/>
      <c r="T12" s="151">
        <f t="shared" si="5"/>
        <v>0</v>
      </c>
      <c r="U12" s="142"/>
    </row>
    <row r="13" spans="1:21" ht="29.25" customHeight="1">
      <c r="A13" s="99"/>
      <c r="B13" s="352" t="s">
        <v>75</v>
      </c>
      <c r="C13" s="353"/>
      <c r="D13" s="38" t="s">
        <v>77</v>
      </c>
      <c r="E13" s="174" t="s">
        <v>145</v>
      </c>
      <c r="F13" s="96"/>
      <c r="G13" s="66"/>
      <c r="H13" s="66"/>
      <c r="I13" s="67">
        <v>1</v>
      </c>
      <c r="J13" s="43" t="str">
        <f t="shared" si="0"/>
        <v/>
      </c>
      <c r="K13" s="118">
        <f>IF(Q13=0,"",R13)</f>
        <v>1</v>
      </c>
      <c r="L13" s="101"/>
      <c r="M13" s="79" t="s">
        <v>10</v>
      </c>
      <c r="N13" s="159">
        <v>0.4</v>
      </c>
      <c r="O13" s="160"/>
      <c r="P13" s="164">
        <f t="shared" ref="P13:P16" si="6">(IF(G13&lt;&gt;"",1/3)+IF(H13&lt;&gt;"",2/3)+IF(I13&lt;&gt;"",1,0))*N13*20</f>
        <v>8</v>
      </c>
      <c r="Q13" s="161">
        <f t="shared" ref="Q13:Q16" si="7">IF(E13="NON",0,IF(F13&lt;&gt;"",1,0)+IF(G13&lt;&gt;"",1,0)+IF(H13&lt;&gt;"",1,0)+IF(I13&lt;&gt;"",1,0))</f>
        <v>1</v>
      </c>
      <c r="R13" s="162">
        <f t="shared" si="2"/>
        <v>1</v>
      </c>
      <c r="S13" s="153"/>
      <c r="T13" s="151">
        <f t="shared" si="5"/>
        <v>1</v>
      </c>
      <c r="U13" s="142"/>
    </row>
    <row r="14" spans="1:21" ht="25.5">
      <c r="A14" s="212"/>
      <c r="B14" s="360" t="s">
        <v>121</v>
      </c>
      <c r="C14" s="361"/>
      <c r="D14" s="177" t="s">
        <v>124</v>
      </c>
      <c r="E14" s="211" t="s">
        <v>125</v>
      </c>
      <c r="F14" s="178"/>
      <c r="G14" s="179"/>
      <c r="H14" s="179"/>
      <c r="I14" s="180"/>
      <c r="J14" s="43" t="str">
        <f t="shared" si="0"/>
        <v/>
      </c>
      <c r="K14" s="118" t="str">
        <f>IF(Q14=0,"",R14)</f>
        <v/>
      </c>
      <c r="L14" s="101"/>
      <c r="M14" s="79" t="s">
        <v>10</v>
      </c>
      <c r="N14" s="159">
        <v>0</v>
      </c>
      <c r="O14" s="160"/>
      <c r="P14" s="164">
        <f t="shared" si="6"/>
        <v>0</v>
      </c>
      <c r="Q14" s="161">
        <f t="shared" si="7"/>
        <v>0</v>
      </c>
      <c r="R14" s="162" t="e">
        <f t="shared" si="2"/>
        <v>#DIV/0!</v>
      </c>
      <c r="S14" s="153"/>
      <c r="T14" s="151">
        <f t="shared" si="5"/>
        <v>0</v>
      </c>
      <c r="U14" s="142"/>
    </row>
    <row r="15" spans="1:21" ht="38.25" customHeight="1">
      <c r="A15" s="176"/>
      <c r="B15" s="358" t="s">
        <v>76</v>
      </c>
      <c r="C15" s="358"/>
      <c r="D15" s="38" t="s">
        <v>126</v>
      </c>
      <c r="E15" s="175" t="s">
        <v>141</v>
      </c>
      <c r="F15" s="96"/>
      <c r="G15" s="66"/>
      <c r="H15" s="66"/>
      <c r="I15" s="67">
        <v>1</v>
      </c>
      <c r="J15" s="43" t="str">
        <f t="shared" si="0"/>
        <v/>
      </c>
      <c r="K15" s="118">
        <f>IF(Q15=0,"",R15)</f>
        <v>1</v>
      </c>
      <c r="L15" s="102"/>
      <c r="M15" s="79" t="s">
        <v>10</v>
      </c>
      <c r="N15" s="159">
        <v>0.5</v>
      </c>
      <c r="O15" s="160"/>
      <c r="P15" s="164">
        <f t="shared" si="6"/>
        <v>10</v>
      </c>
      <c r="Q15" s="161">
        <f t="shared" si="7"/>
        <v>1</v>
      </c>
      <c r="R15" s="162">
        <f t="shared" si="2"/>
        <v>1</v>
      </c>
      <c r="S15" s="153"/>
      <c r="T15" s="151">
        <f t="shared" si="5"/>
        <v>1</v>
      </c>
      <c r="U15" s="142"/>
    </row>
    <row r="16" spans="1:21" ht="30.75" customHeight="1" thickBot="1">
      <c r="A16" s="100"/>
      <c r="B16" s="356"/>
      <c r="C16" s="356"/>
      <c r="D16" s="184" t="s">
        <v>127</v>
      </c>
      <c r="E16" s="208" t="s">
        <v>142</v>
      </c>
      <c r="F16" s="96"/>
      <c r="G16" s="66"/>
      <c r="H16" s="66"/>
      <c r="I16" s="67">
        <v>1</v>
      </c>
      <c r="J16" s="43" t="str">
        <f t="shared" si="0"/>
        <v/>
      </c>
      <c r="K16" s="118">
        <f>IF(Q16=0,"",R16)</f>
        <v>1</v>
      </c>
      <c r="L16" s="84"/>
      <c r="M16" s="79" t="s">
        <v>10</v>
      </c>
      <c r="N16" s="159">
        <v>0.1</v>
      </c>
      <c r="O16" s="160"/>
      <c r="P16" s="164">
        <f t="shared" si="6"/>
        <v>2</v>
      </c>
      <c r="Q16" s="161">
        <f t="shared" si="7"/>
        <v>1</v>
      </c>
      <c r="R16" s="162">
        <f t="shared" si="2"/>
        <v>1</v>
      </c>
      <c r="S16" s="153"/>
      <c r="T16" s="151">
        <f t="shared" si="5"/>
        <v>1</v>
      </c>
      <c r="U16" s="142"/>
    </row>
    <row r="17" spans="1:21" ht="13.5" customHeight="1" thickBot="1">
      <c r="A17" s="296" t="s">
        <v>78</v>
      </c>
      <c r="B17" s="326"/>
      <c r="C17" s="326"/>
      <c r="D17" s="327"/>
      <c r="E17" s="166"/>
      <c r="F17" s="205"/>
      <c r="G17" s="205"/>
      <c r="H17" s="205"/>
      <c r="I17" s="206"/>
      <c r="J17" s="43" t="str">
        <f t="shared" ref="J17:J26" si="8">IF(OR(SUM(F17:I17)="",SUM(F17:I17)&gt;1),"  ","")</f>
        <v/>
      </c>
      <c r="K17" s="119"/>
      <c r="L17" s="84"/>
      <c r="M17" s="79" t="s">
        <v>9</v>
      </c>
      <c r="N17" s="207">
        <v>0.05</v>
      </c>
      <c r="O17" s="160"/>
      <c r="P17" s="163">
        <f>IF(Q17=1,(P18*Q18+P19*Q19)/(Q18*N18+Q19*N19),0)</f>
        <v>20</v>
      </c>
      <c r="Q17" s="161">
        <f>IF(SUM(Q18:Q19)=0,0,1)</f>
        <v>1</v>
      </c>
      <c r="R17" s="162"/>
      <c r="S17" s="153"/>
      <c r="T17" s="151">
        <f t="shared" si="5"/>
        <v>0</v>
      </c>
      <c r="U17" s="142"/>
    </row>
    <row r="18" spans="1:21" ht="25.5">
      <c r="A18" s="213"/>
      <c r="B18" s="362" t="s">
        <v>84</v>
      </c>
      <c r="C18" s="363"/>
      <c r="D18" s="184" t="s">
        <v>85</v>
      </c>
      <c r="E18" s="175" t="s">
        <v>140</v>
      </c>
      <c r="F18" s="215"/>
      <c r="G18" s="216"/>
      <c r="H18" s="216"/>
      <c r="I18" s="217">
        <v>1</v>
      </c>
      <c r="J18" s="43" t="str">
        <f t="shared" si="8"/>
        <v/>
      </c>
      <c r="K18" s="118">
        <f>IF(Q18=0,"",R18)</f>
        <v>1</v>
      </c>
      <c r="L18" s="102"/>
      <c r="M18" s="79" t="s">
        <v>10</v>
      </c>
      <c r="N18" s="159">
        <v>1</v>
      </c>
      <c r="O18" s="160"/>
      <c r="P18" s="164">
        <f t="shared" ref="P18" si="9">(IF(G18&lt;&gt;"",1/3)+IF(H18&lt;&gt;"",2/3)+IF(I18&lt;&gt;"",1,0))*N18*20</f>
        <v>20</v>
      </c>
      <c r="Q18" s="161">
        <f t="shared" ref="Q18:Q19" si="10">IF(E18="NON",0,IF(F18&lt;&gt;"",1,0)+IF(G18&lt;&gt;"",1,0)+IF(H18&lt;&gt;"",1,0)+IF(I18&lt;&gt;"",1,0))</f>
        <v>1</v>
      </c>
      <c r="R18" s="162">
        <f t="shared" si="2"/>
        <v>1</v>
      </c>
      <c r="S18" s="153"/>
      <c r="T18" s="151">
        <f t="shared" si="5"/>
        <v>1</v>
      </c>
      <c r="U18" s="142"/>
    </row>
    <row r="19" spans="1:21" ht="26.25" thickBot="1">
      <c r="A19" s="214"/>
      <c r="B19" s="364"/>
      <c r="C19" s="365"/>
      <c r="D19" s="177" t="s">
        <v>86</v>
      </c>
      <c r="E19" s="209" t="s">
        <v>125</v>
      </c>
      <c r="F19" s="178"/>
      <c r="G19" s="179"/>
      <c r="H19" s="179"/>
      <c r="I19" s="180"/>
      <c r="J19" s="43" t="str">
        <f t="shared" si="8"/>
        <v/>
      </c>
      <c r="K19" s="118" t="str">
        <f>IF(Q19=0,"",R19)</f>
        <v/>
      </c>
      <c r="L19" s="102"/>
      <c r="M19" s="79" t="s">
        <v>10</v>
      </c>
      <c r="N19" s="159">
        <v>0</v>
      </c>
      <c r="O19" s="160"/>
      <c r="P19" s="164">
        <f t="shared" ref="P19" si="11">(IF(G19&lt;&gt;"",1/3)+IF(H19&lt;&gt;"",2/3)+IF(I19&lt;&gt;"",1,0))*N19*20</f>
        <v>0</v>
      </c>
      <c r="Q19" s="161">
        <f t="shared" si="10"/>
        <v>0</v>
      </c>
      <c r="R19" s="162" t="e">
        <f t="shared" si="2"/>
        <v>#DIV/0!</v>
      </c>
      <c r="S19" s="153"/>
      <c r="T19" s="151">
        <f t="shared" si="5"/>
        <v>0</v>
      </c>
      <c r="U19" s="142"/>
    </row>
    <row r="20" spans="1:21" ht="13.5" thickBot="1">
      <c r="A20" s="296" t="s">
        <v>94</v>
      </c>
      <c r="B20" s="297"/>
      <c r="C20" s="297"/>
      <c r="D20" s="88"/>
      <c r="E20" s="88"/>
      <c r="F20" s="106"/>
      <c r="G20" s="106"/>
      <c r="H20" s="106"/>
      <c r="I20" s="106"/>
      <c r="J20" s="43" t="str">
        <f t="shared" si="8"/>
        <v/>
      </c>
      <c r="K20" s="119">
        <f>AVERAGE(K21:K23)</f>
        <v>1</v>
      </c>
      <c r="L20" s="84"/>
      <c r="M20" s="79" t="s">
        <v>9</v>
      </c>
      <c r="N20" s="207">
        <v>0.15</v>
      </c>
      <c r="O20" s="160"/>
      <c r="P20" s="163">
        <f>IF(Q20=1,(P21*Q21+P22*Q22+P23*Q23)/(Q21*N21+Q22*N22+Q23*N23),0)</f>
        <v>20</v>
      </c>
      <c r="Q20" s="161">
        <f>IF(SUM(Q21:Q22)=0,0,1)</f>
        <v>1</v>
      </c>
      <c r="R20" s="162">
        <f t="shared" ref="R20:R23" si="12">P20/(N20*20)</f>
        <v>6.666666666666667</v>
      </c>
      <c r="S20" s="153"/>
      <c r="T20" s="151">
        <f t="shared" si="5"/>
        <v>0</v>
      </c>
      <c r="U20" s="142"/>
    </row>
    <row r="21" spans="1:21" ht="13.5" thickBot="1">
      <c r="A21" s="341"/>
      <c r="B21" s="354" t="s">
        <v>112</v>
      </c>
      <c r="C21" s="355"/>
      <c r="D21" s="38" t="s">
        <v>128</v>
      </c>
      <c r="E21" s="169" t="s">
        <v>143</v>
      </c>
      <c r="F21" s="64"/>
      <c r="G21" s="64"/>
      <c r="H21" s="64"/>
      <c r="I21" s="64">
        <v>1</v>
      </c>
      <c r="J21" s="43" t="str">
        <f t="shared" si="8"/>
        <v/>
      </c>
      <c r="K21" s="118">
        <f>IF(Q21=0,"",R21)</f>
        <v>1</v>
      </c>
      <c r="L21" s="84"/>
      <c r="M21" s="79" t="s">
        <v>10</v>
      </c>
      <c r="N21" s="159">
        <v>0.1</v>
      </c>
      <c r="O21" s="160"/>
      <c r="P21" s="164">
        <f t="shared" ref="P21" si="13">(IF(G21&lt;&gt;"",1/3)+IF(H21&lt;&gt;"",2/3)+IF(I21&lt;&gt;"",1,0))*N21*20</f>
        <v>2</v>
      </c>
      <c r="Q21" s="161">
        <f t="shared" ref="Q21:Q23" si="14">IF(E21="NON",0,IF(F21&lt;&gt;"",1,0)+IF(G21&lt;&gt;"",1,0)+IF(H21&lt;&gt;"",1,0)+IF(I21&lt;&gt;"",1,0))</f>
        <v>1</v>
      </c>
      <c r="R21" s="162">
        <f t="shared" si="12"/>
        <v>1</v>
      </c>
      <c r="S21" s="153"/>
      <c r="T21" s="151">
        <f t="shared" si="5"/>
        <v>1</v>
      </c>
      <c r="U21" s="142"/>
    </row>
    <row r="22" spans="1:21" ht="13.5" thickBot="1">
      <c r="A22" s="342"/>
      <c r="B22" s="358"/>
      <c r="C22" s="359"/>
      <c r="D22" s="73" t="s">
        <v>129</v>
      </c>
      <c r="E22" s="169" t="s">
        <v>144</v>
      </c>
      <c r="F22" s="64"/>
      <c r="G22" s="64"/>
      <c r="H22" s="64"/>
      <c r="I22" s="64">
        <v>1</v>
      </c>
      <c r="J22" s="43" t="str">
        <f t="shared" si="8"/>
        <v/>
      </c>
      <c r="K22" s="118">
        <f>IF(Q22=0,"",R22)</f>
        <v>1</v>
      </c>
      <c r="L22" s="84"/>
      <c r="M22" s="79" t="s">
        <v>10</v>
      </c>
      <c r="N22" s="159">
        <v>0.9</v>
      </c>
      <c r="O22" s="160"/>
      <c r="P22" s="164">
        <f t="shared" ref="P22:P23" si="15">(IF(G22&lt;&gt;"",1/3)+IF(H22&lt;&gt;"",2/3)+IF(I22&lt;&gt;"",1,0))*N22*20</f>
        <v>18</v>
      </c>
      <c r="Q22" s="161">
        <f t="shared" si="14"/>
        <v>1</v>
      </c>
      <c r="R22" s="162">
        <f t="shared" si="12"/>
        <v>1</v>
      </c>
      <c r="S22" s="153"/>
      <c r="T22" s="151">
        <f t="shared" si="5"/>
        <v>1</v>
      </c>
      <c r="U22" s="142"/>
    </row>
    <row r="23" spans="1:21" ht="26.25" thickBot="1">
      <c r="A23" s="343"/>
      <c r="B23" s="356"/>
      <c r="C23" s="357"/>
      <c r="D23" s="177" t="s">
        <v>110</v>
      </c>
      <c r="E23" s="218" t="s">
        <v>125</v>
      </c>
      <c r="F23" s="190"/>
      <c r="G23" s="190"/>
      <c r="H23" s="190"/>
      <c r="I23" s="190"/>
      <c r="J23" s="43" t="str">
        <f t="shared" si="8"/>
        <v/>
      </c>
      <c r="K23" s="118" t="str">
        <f>IF(Q23=0,"",R23)</f>
        <v/>
      </c>
      <c r="L23" s="84"/>
      <c r="M23" s="79" t="s">
        <v>10</v>
      </c>
      <c r="N23" s="159">
        <v>0</v>
      </c>
      <c r="O23" s="160"/>
      <c r="P23" s="164">
        <f t="shared" si="15"/>
        <v>0</v>
      </c>
      <c r="Q23" s="161">
        <f t="shared" si="14"/>
        <v>0</v>
      </c>
      <c r="R23" s="162" t="e">
        <f t="shared" si="12"/>
        <v>#DIV/0!</v>
      </c>
      <c r="S23" s="153"/>
      <c r="T23" s="151">
        <f t="shared" si="5"/>
        <v>0</v>
      </c>
      <c r="U23" s="142"/>
    </row>
    <row r="24" spans="1:21" ht="13.5" thickBot="1">
      <c r="A24" s="296" t="s">
        <v>89</v>
      </c>
      <c r="B24" s="297"/>
      <c r="C24" s="297"/>
      <c r="D24" s="298"/>
      <c r="E24" s="172"/>
      <c r="F24" s="58"/>
      <c r="G24" s="58"/>
      <c r="H24" s="58"/>
      <c r="I24" s="59"/>
      <c r="J24" s="43" t="str">
        <f t="shared" si="8"/>
        <v/>
      </c>
      <c r="K24" s="119">
        <f>AVERAGE(K25:K26)</f>
        <v>1</v>
      </c>
      <c r="L24" s="84"/>
      <c r="M24" s="79" t="s">
        <v>9</v>
      </c>
      <c r="N24" s="207">
        <v>0.15</v>
      </c>
      <c r="O24" s="160"/>
      <c r="P24" s="163">
        <f>IF(Q24=1,(P25*Q25+P26*Q26)/(Q25*N25+Q26*N26),0)</f>
        <v>20</v>
      </c>
      <c r="Q24" s="161">
        <f>IF(SUM(Q25:Q26)=0,0,1)</f>
        <v>1</v>
      </c>
      <c r="R24" s="162">
        <f t="shared" ref="R24" si="16">P24/(N24*20)</f>
        <v>6.666666666666667</v>
      </c>
      <c r="S24" s="153"/>
      <c r="T24" s="151">
        <f t="shared" si="5"/>
        <v>0</v>
      </c>
      <c r="U24" s="142"/>
    </row>
    <row r="25" spans="1:21" ht="13.5" thickBot="1">
      <c r="A25" s="93"/>
      <c r="B25" s="354" t="s">
        <v>90</v>
      </c>
      <c r="C25" s="355"/>
      <c r="D25" s="170" t="s">
        <v>111</v>
      </c>
      <c r="E25" s="173" t="s">
        <v>149</v>
      </c>
      <c r="F25" s="171"/>
      <c r="G25" s="64"/>
      <c r="H25" s="64"/>
      <c r="I25" s="64">
        <v>1</v>
      </c>
      <c r="J25" s="43" t="str">
        <f t="shared" si="8"/>
        <v/>
      </c>
      <c r="K25" s="118">
        <f>IF(Q25=0,"",R25)</f>
        <v>1</v>
      </c>
      <c r="L25" s="103"/>
      <c r="M25" s="79" t="s">
        <v>10</v>
      </c>
      <c r="N25" s="159">
        <v>0.4</v>
      </c>
      <c r="O25" s="160"/>
      <c r="P25" s="164">
        <f t="shared" ref="P25" si="17">(IF(G25&lt;&gt;"",1/3)+IF(H25&lt;&gt;"",2/3)+IF(I25&lt;&gt;"",1,0))*N25*20</f>
        <v>8</v>
      </c>
      <c r="Q25" s="161">
        <f t="shared" ref="Q25:Q26" si="18">IF(E25="NON",0,IF(F25&lt;&gt;"",1,0)+IF(G25&lt;&gt;"",1,0)+IF(H25&lt;&gt;"",1,0)+IF(I25&lt;&gt;"",1,0))</f>
        <v>1</v>
      </c>
      <c r="R25" s="162">
        <f t="shared" ref="R25:R26" si="19">P25/(N25*20)</f>
        <v>1</v>
      </c>
      <c r="S25" s="153"/>
      <c r="T25" s="151">
        <f t="shared" si="5"/>
        <v>1</v>
      </c>
      <c r="U25" s="142"/>
    </row>
    <row r="26" spans="1:21" ht="26.25" thickBot="1">
      <c r="A26" s="94"/>
      <c r="B26" s="356"/>
      <c r="C26" s="357"/>
      <c r="D26" s="38" t="s">
        <v>115</v>
      </c>
      <c r="E26" s="225" t="s">
        <v>148</v>
      </c>
      <c r="F26" s="171"/>
      <c r="G26" s="171"/>
      <c r="H26" s="171"/>
      <c r="I26" s="171">
        <v>1</v>
      </c>
      <c r="J26" s="43" t="str">
        <f t="shared" si="8"/>
        <v/>
      </c>
      <c r="K26" s="118">
        <f>IF(Q26=0,"",R26)</f>
        <v>1</v>
      </c>
      <c r="L26" s="103"/>
      <c r="M26" s="79" t="s">
        <v>10</v>
      </c>
      <c r="N26" s="159">
        <v>0.6</v>
      </c>
      <c r="O26" s="160"/>
      <c r="P26" s="164">
        <f t="shared" ref="P26" si="20">(IF(G26&lt;&gt;"",1/3)+IF(H26&lt;&gt;"",2/3)+IF(I26&lt;&gt;"",1,0))*N26*20</f>
        <v>12</v>
      </c>
      <c r="Q26" s="161">
        <f t="shared" si="18"/>
        <v>1</v>
      </c>
      <c r="R26" s="162">
        <f t="shared" si="19"/>
        <v>1</v>
      </c>
      <c r="S26" s="153"/>
      <c r="T26" s="151">
        <f t="shared" si="5"/>
        <v>1</v>
      </c>
    </row>
    <row r="27" spans="1:21" ht="18.75" customHeight="1" thickBot="1">
      <c r="A27" s="27"/>
      <c r="B27" s="27"/>
      <c r="C27" s="306" t="s">
        <v>43</v>
      </c>
      <c r="D27" s="306"/>
      <c r="E27" s="306"/>
      <c r="F27" s="306"/>
      <c r="G27" s="306"/>
      <c r="H27" s="306"/>
      <c r="I27" s="306"/>
      <c r="J27" s="27"/>
      <c r="K27" s="80"/>
      <c r="L27" s="81"/>
      <c r="M27" s="79"/>
      <c r="N27" s="129"/>
      <c r="O27" s="130"/>
      <c r="P27" s="133">
        <f>N24+N20+N17+N12+N6</f>
        <v>1</v>
      </c>
      <c r="Q27" s="131">
        <f>SUM(Q6:Q26)</f>
        <v>15</v>
      </c>
      <c r="R27" s="132"/>
      <c r="S27" s="128"/>
      <c r="T27" s="128"/>
    </row>
    <row r="28" spans="1:21">
      <c r="A28" s="27"/>
      <c r="B28" s="27"/>
      <c r="C28" s="28"/>
      <c r="D28" s="40" t="s">
        <v>42</v>
      </c>
      <c r="E28" s="40"/>
      <c r="F28" s="331">
        <f>(N6*P6)+(N12*P12)+(N17*P17)+(N20*P20)+(N24*P24)</f>
        <v>20</v>
      </c>
      <c r="G28" s="331"/>
      <c r="H28" s="332" t="s">
        <v>1</v>
      </c>
      <c r="I28" s="333"/>
      <c r="J28" s="27"/>
      <c r="K28" s="315" t="s">
        <v>123</v>
      </c>
      <c r="L28" s="31"/>
      <c r="M28" s="18"/>
      <c r="N28" s="134"/>
      <c r="O28" s="135"/>
      <c r="P28" s="136"/>
      <c r="Q28" s="137"/>
      <c r="R28" s="138"/>
      <c r="S28" s="128"/>
      <c r="T28" s="128">
        <f>SUM(T7:T27)</f>
        <v>10</v>
      </c>
    </row>
    <row r="29" spans="1:21" ht="15.75" customHeight="1">
      <c r="A29" s="27"/>
      <c r="B29" s="27"/>
      <c r="C29" s="28"/>
      <c r="D29" s="29" t="s">
        <v>99</v>
      </c>
      <c r="E29" s="29"/>
      <c r="F29" s="325">
        <f>F28/20*12</f>
        <v>12</v>
      </c>
      <c r="G29" s="325"/>
      <c r="H29" s="328" t="s">
        <v>93</v>
      </c>
      <c r="I29" s="329"/>
      <c r="J29" s="27"/>
      <c r="K29" s="315"/>
      <c r="L29" s="31"/>
      <c r="M29" s="18"/>
      <c r="N29" s="134"/>
      <c r="O29" s="135"/>
      <c r="P29" s="136"/>
      <c r="Q29" s="137"/>
      <c r="R29" s="138"/>
      <c r="S29" s="128"/>
      <c r="T29" s="128"/>
    </row>
    <row r="30" spans="1:21" ht="15.75" customHeight="1">
      <c r="A30" s="27"/>
      <c r="B30" s="27"/>
      <c r="C30" s="28"/>
      <c r="D30" s="29" t="s">
        <v>97</v>
      </c>
      <c r="E30" s="29"/>
      <c r="F30" s="318">
        <f>'Evaluation partie1_2018'!$D$24</f>
        <v>0</v>
      </c>
      <c r="G30" s="318"/>
      <c r="H30" s="319" t="s">
        <v>88</v>
      </c>
      <c r="I30" s="320"/>
      <c r="J30" s="27"/>
      <c r="K30" s="315"/>
      <c r="L30" s="31"/>
      <c r="M30" s="18"/>
      <c r="N30" s="134"/>
      <c r="O30" s="135"/>
      <c r="P30" s="136"/>
      <c r="Q30" s="137"/>
      <c r="R30" s="138"/>
      <c r="S30" s="128"/>
      <c r="T30" s="128"/>
    </row>
    <row r="31" spans="1:21" ht="15.75" thickBot="1">
      <c r="A31" s="27"/>
      <c r="B31" s="27"/>
      <c r="C31" s="28"/>
      <c r="D31" s="107" t="s">
        <v>98</v>
      </c>
      <c r="E31" s="107"/>
      <c r="F31" s="321">
        <f>F29+F30</f>
        <v>12</v>
      </c>
      <c r="G31" s="321"/>
      <c r="H31" s="322" t="s">
        <v>2</v>
      </c>
      <c r="I31" s="323"/>
      <c r="J31" s="27"/>
      <c r="K31" s="293">
        <f>IF(T28/16&lt; 0.5,"ATTENTION                  le nombre d'indicateur évalués est insuffisant",T28/16)</f>
        <v>0.625</v>
      </c>
      <c r="L31" s="31"/>
      <c r="M31" s="25"/>
      <c r="N31" s="134"/>
      <c r="O31" s="135"/>
      <c r="P31" s="136"/>
      <c r="Q31" s="137"/>
      <c r="R31" s="138"/>
      <c r="S31" s="128"/>
      <c r="T31" s="128"/>
    </row>
    <row r="32" spans="1:21" ht="21" thickBot="1">
      <c r="A32" s="27"/>
      <c r="B32" s="27"/>
      <c r="C32" s="28"/>
      <c r="D32" s="108" t="s">
        <v>100</v>
      </c>
      <c r="E32" s="108"/>
      <c r="F32" s="334"/>
      <c r="G32" s="334"/>
      <c r="H32" s="335" t="s">
        <v>2</v>
      </c>
      <c r="I32" s="336"/>
      <c r="J32" s="27"/>
      <c r="K32" s="293"/>
      <c r="L32" s="31"/>
      <c r="M32" s="25"/>
      <c r="N32" s="134"/>
      <c r="O32" s="135"/>
      <c r="P32" s="136"/>
      <c r="Q32" s="137"/>
      <c r="R32" s="138"/>
      <c r="S32" s="128"/>
      <c r="T32" s="128"/>
    </row>
    <row r="33" spans="1:20" ht="13.5" thickBot="1">
      <c r="A33" s="27"/>
      <c r="B33" s="27"/>
      <c r="C33" s="27"/>
      <c r="D33" s="27"/>
      <c r="E33" s="27"/>
      <c r="F33" s="27"/>
      <c r="G33" s="27"/>
      <c r="H33" s="27"/>
      <c r="I33" s="27"/>
      <c r="J33" s="27"/>
      <c r="K33" s="293"/>
      <c r="L33" s="17"/>
      <c r="M33" s="18"/>
      <c r="N33" s="134"/>
      <c r="O33" s="135"/>
      <c r="P33" s="136"/>
      <c r="Q33" s="137"/>
      <c r="R33" s="138"/>
      <c r="S33" s="128"/>
      <c r="T33" s="128"/>
    </row>
    <row r="34" spans="1:20">
      <c r="A34" s="279" t="s">
        <v>3</v>
      </c>
      <c r="B34" s="280"/>
      <c r="C34" s="280"/>
      <c r="D34" s="280"/>
      <c r="E34" s="280"/>
      <c r="F34" s="280"/>
      <c r="G34" s="280"/>
      <c r="H34" s="280"/>
      <c r="I34" s="281"/>
      <c r="J34" s="27"/>
      <c r="K34" s="293"/>
      <c r="L34" s="32"/>
      <c r="M34" s="18"/>
      <c r="N34" s="134"/>
      <c r="O34" s="135"/>
      <c r="P34" s="136"/>
      <c r="Q34" s="137"/>
      <c r="R34" s="138"/>
      <c r="S34" s="128"/>
      <c r="T34" s="128"/>
    </row>
    <row r="35" spans="1:20" ht="33" customHeight="1" thickBot="1">
      <c r="A35" s="282"/>
      <c r="B35" s="283"/>
      <c r="C35" s="283"/>
      <c r="D35" s="283"/>
      <c r="E35" s="283"/>
      <c r="F35" s="283"/>
      <c r="G35" s="283"/>
      <c r="H35" s="283"/>
      <c r="I35" s="284"/>
      <c r="J35" s="27"/>
      <c r="K35" s="293"/>
      <c r="L35" s="33"/>
      <c r="M35" s="18"/>
      <c r="N35" s="134"/>
      <c r="O35" s="135"/>
      <c r="P35" s="136"/>
      <c r="Q35" s="137"/>
      <c r="R35" s="138"/>
      <c r="S35" s="128"/>
      <c r="T35" s="128"/>
    </row>
    <row r="36" spans="1:20" ht="14.25" thickBot="1">
      <c r="A36" s="34"/>
      <c r="B36" s="34"/>
      <c r="C36" s="34"/>
      <c r="D36" s="34"/>
      <c r="E36" s="34"/>
      <c r="F36" s="34"/>
      <c r="G36" s="34"/>
      <c r="H36" s="34"/>
      <c r="I36" s="34"/>
      <c r="J36" s="27"/>
      <c r="K36" s="33"/>
      <c r="L36" s="33"/>
      <c r="M36" s="18"/>
      <c r="N36" s="110"/>
      <c r="O36" s="19"/>
      <c r="P36" s="20"/>
      <c r="Q36" s="41"/>
      <c r="R36" s="21"/>
    </row>
    <row r="37" spans="1:20" ht="15" customHeight="1">
      <c r="A37" s="285" t="s">
        <v>4</v>
      </c>
      <c r="B37" s="330"/>
      <c r="C37" s="286"/>
      <c r="D37" s="35" t="s">
        <v>5</v>
      </c>
      <c r="E37" s="167"/>
      <c r="F37" s="287"/>
      <c r="G37" s="288"/>
      <c r="H37" s="288"/>
      <c r="I37" s="288"/>
      <c r="J37" s="42"/>
      <c r="K37" s="75"/>
      <c r="L37" s="17"/>
      <c r="M37" s="18"/>
      <c r="N37" s="110"/>
      <c r="O37" s="19"/>
      <c r="P37" s="20"/>
      <c r="Q37" s="41"/>
      <c r="R37" s="21"/>
    </row>
    <row r="38" spans="1:20" ht="21.75" customHeight="1">
      <c r="A38" s="289"/>
      <c r="B38" s="324"/>
      <c r="C38" s="290"/>
      <c r="D38" s="24"/>
      <c r="E38" s="168"/>
      <c r="F38" s="291"/>
      <c r="G38" s="292"/>
      <c r="H38" s="292"/>
      <c r="I38" s="292"/>
      <c r="J38" s="37"/>
      <c r="K38" s="75"/>
      <c r="L38" s="17"/>
      <c r="M38" s="18"/>
      <c r="N38" s="110"/>
      <c r="O38" s="19"/>
      <c r="P38" s="20"/>
      <c r="Q38" s="41"/>
      <c r="R38" s="21"/>
    </row>
    <row r="39" spans="1:20" ht="21.75" customHeight="1">
      <c r="A39" s="289"/>
      <c r="B39" s="324"/>
      <c r="C39" s="290"/>
      <c r="D39" s="24"/>
      <c r="E39" s="37"/>
      <c r="F39" s="36"/>
      <c r="G39" s="36"/>
      <c r="H39" s="36"/>
      <c r="I39" s="36"/>
      <c r="J39" s="36"/>
      <c r="K39" s="75"/>
      <c r="L39" s="17"/>
      <c r="M39" s="18"/>
      <c r="N39" s="110"/>
      <c r="O39" s="19"/>
      <c r="P39" s="20"/>
      <c r="Q39" s="41"/>
      <c r="R39" s="21"/>
    </row>
    <row r="40" spans="1:20" ht="21.75" customHeight="1">
      <c r="A40" s="289"/>
      <c r="B40" s="324"/>
      <c r="C40" s="290"/>
      <c r="D40" s="24"/>
      <c r="E40" s="37"/>
      <c r="F40" s="36"/>
      <c r="G40" s="36"/>
      <c r="H40" s="36"/>
      <c r="I40" s="36"/>
      <c r="J40" s="36"/>
      <c r="K40" s="75"/>
      <c r="L40" s="17"/>
      <c r="M40" s="18"/>
      <c r="N40" s="110"/>
      <c r="O40" s="19"/>
      <c r="P40" s="20"/>
      <c r="Q40" s="41"/>
      <c r="R40" s="21"/>
    </row>
    <row r="41" spans="1:20" ht="21.75" customHeight="1" thickBot="1">
      <c r="A41" s="277"/>
      <c r="B41" s="317"/>
      <c r="C41" s="278"/>
      <c r="D41" s="26"/>
      <c r="E41" s="37"/>
      <c r="F41" s="27"/>
      <c r="G41" s="27"/>
      <c r="H41" s="27"/>
      <c r="I41" s="27"/>
      <c r="J41" s="27"/>
      <c r="K41" s="75"/>
      <c r="L41" s="17"/>
      <c r="M41" s="18"/>
      <c r="N41" s="110"/>
      <c r="O41" s="19"/>
      <c r="P41" s="20"/>
      <c r="Q41" s="41"/>
      <c r="R41" s="21"/>
    </row>
    <row r="42" spans="1:20">
      <c r="A42" s="27"/>
      <c r="B42" s="27"/>
      <c r="C42" s="28"/>
      <c r="D42" s="27"/>
      <c r="E42" s="27"/>
      <c r="F42" s="27"/>
      <c r="G42" s="27"/>
      <c r="H42" s="27"/>
      <c r="I42" s="27"/>
      <c r="J42" s="27"/>
      <c r="K42" s="75"/>
      <c r="L42" s="17"/>
      <c r="M42" s="18"/>
      <c r="N42" s="110"/>
      <c r="O42" s="19"/>
      <c r="P42" s="20"/>
      <c r="Q42" s="41"/>
      <c r="R42" s="21"/>
    </row>
  </sheetData>
  <sheetProtection selectLockedCells="1"/>
  <mergeCells count="47">
    <mergeCell ref="K28:K30"/>
    <mergeCell ref="K31:K35"/>
    <mergeCell ref="B21:C23"/>
    <mergeCell ref="A4:D4"/>
    <mergeCell ref="F4:I4"/>
    <mergeCell ref="B14:C14"/>
    <mergeCell ref="B18:C19"/>
    <mergeCell ref="E4:E5"/>
    <mergeCell ref="B15:C16"/>
    <mergeCell ref="A1:B1"/>
    <mergeCell ref="A2:B2"/>
    <mergeCell ref="A3:I3"/>
    <mergeCell ref="C27:I27"/>
    <mergeCell ref="A5:C5"/>
    <mergeCell ref="A6:C6"/>
    <mergeCell ref="A24:D24"/>
    <mergeCell ref="A20:C20"/>
    <mergeCell ref="A21:A23"/>
    <mergeCell ref="B7:C7"/>
    <mergeCell ref="B8:C8"/>
    <mergeCell ref="B9:C9"/>
    <mergeCell ref="B10:C10"/>
    <mergeCell ref="B11:C11"/>
    <mergeCell ref="B13:C13"/>
    <mergeCell ref="B25:C26"/>
    <mergeCell ref="A37:C37"/>
    <mergeCell ref="F37:I37"/>
    <mergeCell ref="F28:G28"/>
    <mergeCell ref="H28:I28"/>
    <mergeCell ref="F32:G32"/>
    <mergeCell ref="H32:I32"/>
    <mergeCell ref="P3:P5"/>
    <mergeCell ref="A41:C41"/>
    <mergeCell ref="F30:G30"/>
    <mergeCell ref="H30:I30"/>
    <mergeCell ref="F31:G31"/>
    <mergeCell ref="H31:I31"/>
    <mergeCell ref="A38:C38"/>
    <mergeCell ref="F38:I38"/>
    <mergeCell ref="A39:C39"/>
    <mergeCell ref="A40:C40"/>
    <mergeCell ref="F29:G29"/>
    <mergeCell ref="A12:D12"/>
    <mergeCell ref="A17:D17"/>
    <mergeCell ref="H29:I29"/>
    <mergeCell ref="A34:I34"/>
    <mergeCell ref="A35:I35"/>
  </mergeCells>
  <conditionalFormatting sqref="Z13 AP13 BF13 BV13 CL13 DB13 DR13 EH13 EX13 FN13 GD13 GT13 HJ13 HZ13 IP13 JF13 JV13 KL13 LB13 LR13 MH13 MX13 NN13 OD13 OT13 PJ13 PZ13 QP13 RF13 RV13 SL13 TB13 TR13 UH13 UX13 VN13 WD13 WT13 XJ13 XZ13 YP13 ZF13 ZV13 AAL13 ABB13 ABR13 ACH13 ACX13 ADN13 AED13 AET13 AFJ13 AFZ13 AGP13 AHF13 AHV13 AIL13 AJB13 AJR13 AKH13 AKX13 ALN13 AMD13 AMT13 ANJ13 ANZ13 AOP13 APF13 APV13 AQL13 ARB13 ARR13 ASH13 ASX13 ATN13 AUD13 AUT13 AVJ13 AVZ13 AWP13 AXF13 AXV13 AYL13 AZB13 AZR13 BAH13 BAX13 BBN13 BCD13 BCT13 BDJ13 BDZ13 BEP13 BFF13 BFV13 BGL13 BHB13 BHR13 BIH13 BIX13 BJN13 BKD13 BKT13 BLJ13 BLZ13 BMP13 BNF13 BNV13 BOL13 BPB13 BPR13 BQH13 BQX13 BRN13 BSD13 BST13 BTJ13 BTZ13 BUP13 BVF13 BVV13 BWL13 BXB13 BXR13 BYH13 BYX13 BZN13 CAD13 CAT13 CBJ13 CBZ13 CCP13 CDF13 CDV13 CEL13 CFB13 CFR13 CGH13 CGX13 CHN13 CID13 CIT13 CJJ13 CJZ13 CKP13 CLF13 CLV13 CML13 CNB13 CNR13 COH13 COX13 CPN13 CQD13 CQT13 CRJ13 CRZ13 CSP13 CTF13 CTV13 CUL13 CVB13 CVR13 CWH13 CWX13 CXN13 CYD13 CYT13 CZJ13 CZZ13 DAP13 DBF13 DBV13 DCL13 DDB13 DDR13 DEH13 DEX13 DFN13 DGD13 DGT13 DHJ13 DHZ13 DIP13 DJF13 DJV13 DKL13 DLB13 DLR13 DMH13 DMX13 DNN13 DOD13 DOT13 DPJ13 DPZ13 DQP13 DRF13 DRV13 DSL13 DTB13 DTR13 DUH13 DUX13 DVN13 DWD13 DWT13 DXJ13 DXZ13 DYP13 DZF13 DZV13 EAL13 EBB13 EBR13 ECH13 ECX13 EDN13 EED13 EET13 EFJ13 EFZ13 EGP13 EHF13 EHV13 EIL13 EJB13 EJR13 EKH13 EKX13 ELN13 EMD13 EMT13 ENJ13 ENZ13 EOP13 EPF13 EPV13 EQL13 ERB13 ERR13 ESH13 ESX13 ETN13 EUD13 EUT13 EVJ13 EVZ13 EWP13 EXF13 EXV13 EYL13 EZB13 EZR13 FAH13 FAX13 FBN13 FCD13 FCT13 FDJ13 FDZ13 FEP13 FFF13 FFV13 FGL13 FHB13 FHR13 FIH13 FIX13 FJN13 FKD13 FKT13 FLJ13 FLZ13 FMP13 FNF13 FNV13 FOL13 FPB13 FPR13 FQH13 FQX13 FRN13 FSD13 FST13 FTJ13 FTZ13 FUP13 FVF13 FVV13 FWL13 FXB13 FXR13 FYH13 FYX13 FZN13 GAD13 GAT13 GBJ13 GBZ13 GCP13 GDF13 GDV13 GEL13 GFB13 GFR13 GGH13 GGX13 GHN13 GID13 GIT13 GJJ13 GJZ13 GKP13 GLF13 GLV13 GML13 GNB13 GNR13 GOH13 GOX13 GPN13 GQD13 GQT13 GRJ13 GRZ13 GSP13 GTF13 GTV13 GUL13 GVB13 GVR13 GWH13 GWX13 GXN13 GYD13 GYT13 GZJ13 GZZ13 HAP13 HBF13 HBV13 HCL13 HDB13 HDR13 HEH13 HEX13 HFN13 HGD13 HGT13 HHJ13 HHZ13 HIP13 HJF13 HJV13 HKL13 HLB13 HLR13 HMH13 HMX13 HNN13 HOD13 HOT13 HPJ13 HPZ13 HQP13 HRF13 HRV13 HSL13 HTB13 HTR13 HUH13 HUX13 HVN13 HWD13 HWT13 HXJ13 HXZ13 HYP13 HZF13 HZV13 IAL13 IBB13 IBR13 ICH13 ICX13 IDN13 IED13 IET13 IFJ13 IFZ13 IGP13 IHF13 IHV13 IIL13 IJB13 IJR13 IKH13 IKX13 ILN13 IMD13 IMT13 INJ13 INZ13 IOP13 IPF13 IPV13 IQL13 IRB13 IRR13 ISH13 ISX13 ITN13 IUD13 IUT13 IVJ13 IVZ13 IWP13 IXF13 IXV13 IYL13 IZB13 IZR13 JAH13 JAX13 JBN13 JCD13 JCT13 JDJ13 JDZ13 JEP13 JFF13 JFV13 JGL13 JHB13 JHR13 JIH13 JIX13 JJN13 JKD13 JKT13 JLJ13 JLZ13 JMP13 JNF13 JNV13 JOL13 JPB13 JPR13 JQH13 JQX13 JRN13 JSD13 JST13 JTJ13 JTZ13 JUP13 JVF13 JVV13 JWL13 JXB13 JXR13 JYH13 JYX13 JZN13 KAD13 KAT13 KBJ13 KBZ13 KCP13 KDF13 KDV13 KEL13 KFB13 KFR13 KGH13 KGX13 KHN13 KID13 KIT13 KJJ13 KJZ13 KKP13 KLF13 KLV13 KML13 KNB13 KNR13 KOH13 KOX13 KPN13 KQD13 KQT13 KRJ13 KRZ13 KSP13 KTF13 KTV13 KUL13 KVB13 KVR13 KWH13 KWX13 KXN13 KYD13 KYT13 KZJ13 KZZ13 LAP13 LBF13 LBV13 LCL13 LDB13 LDR13 LEH13 LEX13 LFN13 LGD13 LGT13 LHJ13 LHZ13 LIP13 LJF13 LJV13 LKL13 LLB13 LLR13 LMH13 LMX13 LNN13 LOD13 LOT13 LPJ13 LPZ13 LQP13 LRF13 LRV13 LSL13 LTB13 LTR13 LUH13 LUX13 LVN13 LWD13 LWT13 LXJ13 LXZ13 LYP13 LZF13 LZV13 MAL13 MBB13 MBR13 MCH13 MCX13 MDN13 MED13 MET13 MFJ13 MFZ13 MGP13 MHF13 MHV13 MIL13 MJB13 MJR13 MKH13 MKX13 MLN13 MMD13 MMT13 MNJ13 MNZ13 MOP13 MPF13 MPV13 MQL13 MRB13 MRR13 MSH13 MSX13 MTN13 MUD13 MUT13 MVJ13 MVZ13 MWP13 MXF13 MXV13 MYL13 MZB13 MZR13 NAH13 NAX13 NBN13 NCD13 NCT13 NDJ13 NDZ13 NEP13 NFF13 NFV13 NGL13 NHB13 NHR13 NIH13 NIX13 NJN13 NKD13 NKT13 NLJ13 NLZ13 NMP13 NNF13 NNV13 NOL13 NPB13 NPR13 NQH13 NQX13 NRN13 NSD13 NST13 NTJ13 NTZ13 NUP13 NVF13 NVV13 NWL13 NXB13 NXR13 NYH13 NYX13 NZN13 OAD13 OAT13 OBJ13 OBZ13 OCP13 ODF13 ODV13 OEL13 OFB13 OFR13 OGH13 OGX13 OHN13 OID13 OIT13 OJJ13 OJZ13 OKP13 OLF13 OLV13 OML13 ONB13 ONR13 OOH13 OOX13 OPN13 OQD13 OQT13 ORJ13 ORZ13 OSP13 OTF13 OTV13 OUL13 OVB13 OVR13 OWH13 OWX13 OXN13 OYD13 OYT13 OZJ13 OZZ13 PAP13 PBF13 PBV13 PCL13 PDB13 PDR13 PEH13 PEX13 PFN13 PGD13 PGT13 PHJ13 PHZ13 PIP13 PJF13 PJV13 PKL13 PLB13 PLR13 PMH13 PMX13 PNN13 POD13 POT13 PPJ13 PPZ13 PQP13 PRF13 PRV13 PSL13 PTB13 PTR13 PUH13 PUX13 PVN13 PWD13 PWT13 PXJ13 PXZ13 PYP13 PZF13 PZV13 QAL13 QBB13 QBR13 QCH13 QCX13 QDN13 QED13 QET13 QFJ13 QFZ13 QGP13 QHF13 QHV13 QIL13 QJB13 QJR13 QKH13 QKX13 QLN13 QMD13 QMT13 QNJ13 QNZ13 QOP13 QPF13 QPV13 QQL13 QRB13 QRR13 QSH13 QSX13 QTN13 QUD13 QUT13 QVJ13 QVZ13 QWP13 QXF13 QXV13 QYL13 QZB13 QZR13 RAH13 RAX13 RBN13 RCD13 RCT13 RDJ13 RDZ13 REP13 RFF13 RFV13 RGL13 RHB13 RHR13 RIH13 RIX13 RJN13 RKD13 RKT13 RLJ13 RLZ13 RMP13 RNF13 RNV13 ROL13 RPB13 RPR13 RQH13 RQX13 RRN13 RSD13 RST13 RTJ13 RTZ13 RUP13 RVF13 RVV13 RWL13 RXB13 RXR13 RYH13 RYX13 RZN13 SAD13 SAT13 SBJ13 SBZ13 SCP13 SDF13 SDV13 SEL13 SFB13 SFR13 SGH13 SGX13 SHN13 SID13 SIT13 SJJ13 SJZ13 SKP13 SLF13 SLV13 SML13 SNB13 SNR13 SOH13 SOX13 SPN13 SQD13 SQT13 SRJ13 SRZ13 SSP13 STF13 STV13 SUL13 SVB13 SVR13 SWH13 SWX13 SXN13 SYD13 SYT13 SZJ13 SZZ13 TAP13 TBF13 TBV13 TCL13 TDB13 TDR13 TEH13 TEX13 TFN13 TGD13 TGT13 THJ13 THZ13 TIP13 TJF13 TJV13 TKL13 TLB13 TLR13 TMH13 TMX13 TNN13 TOD13 TOT13 TPJ13 TPZ13 TQP13 TRF13 TRV13 TSL13 TTB13 TTR13 TUH13 TUX13 TVN13 TWD13 TWT13 TXJ13 TXZ13 TYP13 TZF13 TZV13 UAL13 UBB13 UBR13 UCH13 UCX13 UDN13 UED13 UET13 UFJ13 UFZ13 UGP13 UHF13 UHV13 UIL13 UJB13 UJR13 UKH13 UKX13 ULN13 UMD13 UMT13 UNJ13 UNZ13 UOP13 UPF13 UPV13 UQL13 URB13 URR13 USH13 USX13 UTN13 UUD13 UUT13 UVJ13 UVZ13 UWP13 UXF13 UXV13 UYL13 UZB13 UZR13 VAH13 VAX13 VBN13 VCD13 VCT13 VDJ13 VDZ13 VEP13 VFF13 VFV13 VGL13 VHB13 VHR13 VIH13 VIX13 VJN13 VKD13 VKT13 VLJ13 VLZ13 VMP13 VNF13 VNV13 VOL13 VPB13 VPR13 VQH13 VQX13 VRN13 VSD13 VST13 VTJ13 VTZ13 VUP13 VVF13 VVV13 VWL13 VXB13 VXR13 VYH13 VYX13 VZN13 WAD13 WAT13 WBJ13 WBZ13 WCP13 WDF13 WDV13 WEL13 WFB13 WFR13 WGH13 WGX13 WHN13 WID13 WIT13 WJJ13 WJZ13 WKP13 WLF13 WLV13 WML13 WNB13 WNR13 WOH13 WOX13 WPN13 WQD13 WQT13 WRJ13 WRZ13 WSP13 WTF13 WTV13 WUL13 WVB13 WVR13 WWH13 WWX13 WXN13 WYD13 WYT13 WZJ13 WZZ13 XAP13 XBF13 XBV13 XCL13 XDB13 XDR13 XEH13 XEX13 J6:J26">
    <cfRule type="cellIs" dxfId="6" priority="143" stopIfTrue="1" operator="equal">
      <formula>"  "</formula>
    </cfRule>
  </conditionalFormatting>
  <conditionalFormatting sqref="AP13 Z13 BF13 BV13 CL13 DB13 DR13 EH13 EX13 FN13 GD13 GT13 HJ13 HZ13 IP13 JF13 JV13 KL13 LB13 LR13 MH13 MX13 NN13 OD13 OT13 PJ13 PZ13 QP13 RF13 RV13 SL13 TB13 TR13 UH13 UX13 VN13 WD13 WT13 XJ13 XZ13 YP13 ZF13 ZV13 AAL13 ABB13 ABR13 ACH13 ACX13 ADN13 AED13 AET13 AFJ13 AFZ13 AGP13 AHF13 AHV13 AIL13 AJB13 AJR13 AKH13 AKX13 ALN13 AMD13 AMT13 ANJ13 ANZ13 AOP13 APF13 APV13 AQL13 ARB13 ARR13 ASH13 ASX13 ATN13 AUD13 AUT13 AVJ13 AVZ13 AWP13 AXF13 AXV13 AYL13 AZB13 AZR13 BAH13 BAX13 BBN13 BCD13 BCT13 BDJ13 BDZ13 BEP13 BFF13 BFV13 BGL13 BHB13 BHR13 BIH13 BIX13 BJN13 BKD13 BKT13 BLJ13 BLZ13 BMP13 BNF13 BNV13 BOL13 BPB13 BPR13 BQH13 BQX13 BRN13 BSD13 BST13 BTJ13 BTZ13 BUP13 BVF13 BVV13 BWL13 BXB13 BXR13 BYH13 BYX13 BZN13 CAD13 CAT13 CBJ13 CBZ13 CCP13 CDF13 CDV13 CEL13 CFB13 CFR13 CGH13 CGX13 CHN13 CID13 CIT13 CJJ13 CJZ13 CKP13 CLF13 CLV13 CML13 CNB13 CNR13 COH13 COX13 CPN13 CQD13 CQT13 CRJ13 CRZ13 CSP13 CTF13 CTV13 CUL13 CVB13 CVR13 CWH13 CWX13 CXN13 CYD13 CYT13 CZJ13 CZZ13 DAP13 DBF13 DBV13 DCL13 DDB13 DDR13 DEH13 DEX13 DFN13 DGD13 DGT13 DHJ13 DHZ13 DIP13 DJF13 DJV13 DKL13 DLB13 DLR13 DMH13 DMX13 DNN13 DOD13 DOT13 DPJ13 DPZ13 DQP13 DRF13 DRV13 DSL13 DTB13 DTR13 DUH13 DUX13 DVN13 DWD13 DWT13 DXJ13 DXZ13 DYP13 DZF13 DZV13 EAL13 EBB13 EBR13 ECH13 ECX13 EDN13 EED13 EET13 EFJ13 EFZ13 EGP13 EHF13 EHV13 EIL13 EJB13 EJR13 EKH13 EKX13 ELN13 EMD13 EMT13 ENJ13 ENZ13 EOP13 EPF13 EPV13 EQL13 ERB13 ERR13 ESH13 ESX13 ETN13 EUD13 EUT13 EVJ13 EVZ13 EWP13 EXF13 EXV13 EYL13 EZB13 EZR13 FAH13 FAX13 FBN13 FCD13 FCT13 FDJ13 FDZ13 FEP13 FFF13 FFV13 FGL13 FHB13 FHR13 FIH13 FIX13 FJN13 FKD13 FKT13 FLJ13 FLZ13 FMP13 FNF13 FNV13 FOL13 FPB13 FPR13 FQH13 FQX13 FRN13 FSD13 FST13 FTJ13 FTZ13 FUP13 FVF13 FVV13 FWL13 FXB13 FXR13 FYH13 FYX13 FZN13 GAD13 GAT13 GBJ13 GBZ13 GCP13 GDF13 GDV13 GEL13 GFB13 GFR13 GGH13 GGX13 GHN13 GID13 GIT13 GJJ13 GJZ13 GKP13 GLF13 GLV13 GML13 GNB13 GNR13 GOH13 GOX13 GPN13 GQD13 GQT13 GRJ13 GRZ13 GSP13 GTF13 GTV13 GUL13 GVB13 GVR13 GWH13 GWX13 GXN13 GYD13 GYT13 GZJ13 GZZ13 HAP13 HBF13 HBV13 HCL13 HDB13 HDR13 HEH13 HEX13 HFN13 HGD13 HGT13 HHJ13 HHZ13 HIP13 HJF13 HJV13 HKL13 HLB13 HLR13 HMH13 HMX13 HNN13 HOD13 HOT13 HPJ13 HPZ13 HQP13 HRF13 HRV13 HSL13 HTB13 HTR13 HUH13 HUX13 HVN13 HWD13 HWT13 HXJ13 HXZ13 HYP13 HZF13 HZV13 IAL13 IBB13 IBR13 ICH13 ICX13 IDN13 IED13 IET13 IFJ13 IFZ13 IGP13 IHF13 IHV13 IIL13 IJB13 IJR13 IKH13 IKX13 ILN13 IMD13 IMT13 INJ13 INZ13 IOP13 IPF13 IPV13 IQL13 IRB13 IRR13 ISH13 ISX13 ITN13 IUD13 IUT13 IVJ13 IVZ13 IWP13 IXF13 IXV13 IYL13 IZB13 IZR13 JAH13 JAX13 JBN13 JCD13 JCT13 JDJ13 JDZ13 JEP13 JFF13 JFV13 JGL13 JHB13 JHR13 JIH13 JIX13 JJN13 JKD13 JKT13 JLJ13 JLZ13 JMP13 JNF13 JNV13 JOL13 JPB13 JPR13 JQH13 JQX13 JRN13 JSD13 JST13 JTJ13 JTZ13 JUP13 JVF13 JVV13 JWL13 JXB13 JXR13 JYH13 JYX13 JZN13 KAD13 KAT13 KBJ13 KBZ13 KCP13 KDF13 KDV13 KEL13 KFB13 KFR13 KGH13 KGX13 KHN13 KID13 KIT13 KJJ13 KJZ13 KKP13 KLF13 KLV13 KML13 KNB13 KNR13 KOH13 KOX13 KPN13 KQD13 KQT13 KRJ13 KRZ13 KSP13 KTF13 KTV13 KUL13 KVB13 KVR13 KWH13 KWX13 KXN13 KYD13 KYT13 KZJ13 KZZ13 LAP13 LBF13 LBV13 LCL13 LDB13 LDR13 LEH13 LEX13 LFN13 LGD13 LGT13 LHJ13 LHZ13 LIP13 LJF13 LJV13 LKL13 LLB13 LLR13 LMH13 LMX13 LNN13 LOD13 LOT13 LPJ13 LPZ13 LQP13 LRF13 LRV13 LSL13 LTB13 LTR13 LUH13 LUX13 LVN13 LWD13 LWT13 LXJ13 LXZ13 LYP13 LZF13 LZV13 MAL13 MBB13 MBR13 MCH13 MCX13 MDN13 MED13 MET13 MFJ13 MFZ13 MGP13 MHF13 MHV13 MIL13 MJB13 MJR13 MKH13 MKX13 MLN13 MMD13 MMT13 MNJ13 MNZ13 MOP13 MPF13 MPV13 MQL13 MRB13 MRR13 MSH13 MSX13 MTN13 MUD13 MUT13 MVJ13 MVZ13 MWP13 MXF13 MXV13 MYL13 MZB13 MZR13 NAH13 NAX13 NBN13 NCD13 NCT13 NDJ13 NDZ13 NEP13 NFF13 NFV13 NGL13 NHB13 NHR13 NIH13 NIX13 NJN13 NKD13 NKT13 NLJ13 NLZ13 NMP13 NNF13 NNV13 NOL13 NPB13 NPR13 NQH13 NQX13 NRN13 NSD13 NST13 NTJ13 NTZ13 NUP13 NVF13 NVV13 NWL13 NXB13 NXR13 NYH13 NYX13 NZN13 OAD13 OAT13 OBJ13 OBZ13 OCP13 ODF13 ODV13 OEL13 OFB13 OFR13 OGH13 OGX13 OHN13 OID13 OIT13 OJJ13 OJZ13 OKP13 OLF13 OLV13 OML13 ONB13 ONR13 OOH13 OOX13 OPN13 OQD13 OQT13 ORJ13 ORZ13 OSP13 OTF13 OTV13 OUL13 OVB13 OVR13 OWH13 OWX13 OXN13 OYD13 OYT13 OZJ13 OZZ13 PAP13 PBF13 PBV13 PCL13 PDB13 PDR13 PEH13 PEX13 PFN13 PGD13 PGT13 PHJ13 PHZ13 PIP13 PJF13 PJV13 PKL13 PLB13 PLR13 PMH13 PMX13 PNN13 POD13 POT13 PPJ13 PPZ13 PQP13 PRF13 PRV13 PSL13 PTB13 PTR13 PUH13 PUX13 PVN13 PWD13 PWT13 PXJ13 PXZ13 PYP13 PZF13 PZV13 QAL13 QBB13 QBR13 QCH13 QCX13 QDN13 QED13 QET13 QFJ13 QFZ13 QGP13 QHF13 QHV13 QIL13 QJB13 QJR13 QKH13 QKX13 QLN13 QMD13 QMT13 QNJ13 QNZ13 QOP13 QPF13 QPV13 QQL13 QRB13 QRR13 QSH13 QSX13 QTN13 QUD13 QUT13 QVJ13 QVZ13 QWP13 QXF13 QXV13 QYL13 QZB13 QZR13 RAH13 RAX13 RBN13 RCD13 RCT13 RDJ13 RDZ13 REP13 RFF13 RFV13 RGL13 RHB13 RHR13 RIH13 RIX13 RJN13 RKD13 RKT13 RLJ13 RLZ13 RMP13 RNF13 RNV13 ROL13 RPB13 RPR13 RQH13 RQX13 RRN13 RSD13 RST13 RTJ13 RTZ13 RUP13 RVF13 RVV13 RWL13 RXB13 RXR13 RYH13 RYX13 RZN13 SAD13 SAT13 SBJ13 SBZ13 SCP13 SDF13 SDV13 SEL13 SFB13 SFR13 SGH13 SGX13 SHN13 SID13 SIT13 SJJ13 SJZ13 SKP13 SLF13 SLV13 SML13 SNB13 SNR13 SOH13 SOX13 SPN13 SQD13 SQT13 SRJ13 SRZ13 SSP13 STF13 STV13 SUL13 SVB13 SVR13 SWH13 SWX13 SXN13 SYD13 SYT13 SZJ13 SZZ13 TAP13 TBF13 TBV13 TCL13 TDB13 TDR13 TEH13 TEX13 TFN13 TGD13 TGT13 THJ13 THZ13 TIP13 TJF13 TJV13 TKL13 TLB13 TLR13 TMH13 TMX13 TNN13 TOD13 TOT13 TPJ13 TPZ13 TQP13 TRF13 TRV13 TSL13 TTB13 TTR13 TUH13 TUX13 TVN13 TWD13 TWT13 TXJ13 TXZ13 TYP13 TZF13 TZV13 UAL13 UBB13 UBR13 UCH13 UCX13 UDN13 UED13 UET13 UFJ13 UFZ13 UGP13 UHF13 UHV13 UIL13 UJB13 UJR13 UKH13 UKX13 ULN13 UMD13 UMT13 UNJ13 UNZ13 UOP13 UPF13 UPV13 UQL13 URB13 URR13 USH13 USX13 UTN13 UUD13 UUT13 UVJ13 UVZ13 UWP13 UXF13 UXV13 UYL13 UZB13 UZR13 VAH13 VAX13 VBN13 VCD13 VCT13 VDJ13 VDZ13 VEP13 VFF13 VFV13 VGL13 VHB13 VHR13 VIH13 VIX13 VJN13 VKD13 VKT13 VLJ13 VLZ13 VMP13 VNF13 VNV13 VOL13 VPB13 VPR13 VQH13 VQX13 VRN13 VSD13 VST13 VTJ13 VTZ13 VUP13 VVF13 VVV13 VWL13 VXB13 VXR13 VYH13 VYX13 VZN13 WAD13 WAT13 WBJ13 WBZ13 WCP13 WDF13 WDV13 WEL13 WFB13 WFR13 WGH13 WGX13 WHN13 WID13 WIT13 WJJ13 WJZ13 WKP13 WLF13 WLV13 WML13 WNB13 WNR13 WOH13 WOX13 WPN13 WQD13 WQT13 WRJ13 WRZ13 WSP13 WTF13 WTV13 WUL13 WVB13 WVR13 WWH13 WWX13 WXN13 WYD13 WYT13 WZJ13 WZZ13 XAP13 XBF13 XBV13 XCL13 XDB13 XDR13 XEH13 XEX13 J7:J26">
    <cfRule type="cellIs" dxfId="5" priority="146" operator="greaterThan">
      <formula>1</formula>
    </cfRule>
    <cfRule type="colorScale" priority="147">
      <colorScale>
        <cfvo type="num" val="$Q$7"/>
        <cfvo type="max" val="0"/>
        <color rgb="FFFF0000"/>
        <color rgb="FFFFEF9C"/>
      </colorScale>
    </cfRule>
  </conditionalFormatting>
  <conditionalFormatting sqref="AA13:AB13 AQ13:AR13 BG13:BH13 BW13:BX13 CM13:CN13 DC13:DD13 DS13:DT13 EI13:EJ13 EY13:EZ13 FO13:FP13 GE13:GF13 GU13:GV13 HK13:HL13 IA13:IB13 IQ13:IR13 JG13:JH13 JW13:JX13 KM13:KN13 LC13:LD13 LS13:LT13 MI13:MJ13 MY13:MZ13 NO13:NP13 OE13:OF13 OU13:OV13 PK13:PL13 QA13:QB13 QQ13:QR13 RG13:RH13 RW13:RX13 SM13:SN13 TC13:TD13 TS13:TT13 UI13:UJ13 UY13:UZ13 VO13:VP13 WE13:WF13 WU13:WV13 XK13:XL13 YA13:YB13 YQ13:YR13 ZG13:ZH13 ZW13:ZX13 AAM13:AAN13 ABC13:ABD13 ABS13:ABT13 ACI13:ACJ13 ACY13:ACZ13 ADO13:ADP13 AEE13:AEF13 AEU13:AEV13 AFK13:AFL13 AGA13:AGB13 AGQ13:AGR13 AHG13:AHH13 AHW13:AHX13 AIM13:AIN13 AJC13:AJD13 AJS13:AJT13 AKI13:AKJ13 AKY13:AKZ13 ALO13:ALP13 AME13:AMF13 AMU13:AMV13 ANK13:ANL13 AOA13:AOB13 AOQ13:AOR13 APG13:APH13 APW13:APX13 AQM13:AQN13 ARC13:ARD13 ARS13:ART13 ASI13:ASJ13 ASY13:ASZ13 ATO13:ATP13 AUE13:AUF13 AUU13:AUV13 AVK13:AVL13 AWA13:AWB13 AWQ13:AWR13 AXG13:AXH13 AXW13:AXX13 AYM13:AYN13 AZC13:AZD13 AZS13:AZT13 BAI13:BAJ13 BAY13:BAZ13 BBO13:BBP13 BCE13:BCF13 BCU13:BCV13 BDK13:BDL13 BEA13:BEB13 BEQ13:BER13 BFG13:BFH13 BFW13:BFX13 BGM13:BGN13 BHC13:BHD13 BHS13:BHT13 BII13:BIJ13 BIY13:BIZ13 BJO13:BJP13 BKE13:BKF13 BKU13:BKV13 BLK13:BLL13 BMA13:BMB13 BMQ13:BMR13 BNG13:BNH13 BNW13:BNX13 BOM13:BON13 BPC13:BPD13 BPS13:BPT13 BQI13:BQJ13 BQY13:BQZ13 BRO13:BRP13 BSE13:BSF13 BSU13:BSV13 BTK13:BTL13 BUA13:BUB13 BUQ13:BUR13 BVG13:BVH13 BVW13:BVX13 BWM13:BWN13 BXC13:BXD13 BXS13:BXT13 BYI13:BYJ13 BYY13:BYZ13 BZO13:BZP13 CAE13:CAF13 CAU13:CAV13 CBK13:CBL13 CCA13:CCB13 CCQ13:CCR13 CDG13:CDH13 CDW13:CDX13 CEM13:CEN13 CFC13:CFD13 CFS13:CFT13 CGI13:CGJ13 CGY13:CGZ13 CHO13:CHP13 CIE13:CIF13 CIU13:CIV13 CJK13:CJL13 CKA13:CKB13 CKQ13:CKR13 CLG13:CLH13 CLW13:CLX13 CMM13:CMN13 CNC13:CND13 CNS13:CNT13 COI13:COJ13 COY13:COZ13 CPO13:CPP13 CQE13:CQF13 CQU13:CQV13 CRK13:CRL13 CSA13:CSB13 CSQ13:CSR13 CTG13:CTH13 CTW13:CTX13 CUM13:CUN13 CVC13:CVD13 CVS13:CVT13 CWI13:CWJ13 CWY13:CWZ13 CXO13:CXP13 CYE13:CYF13 CYU13:CYV13 CZK13:CZL13 DAA13:DAB13 DAQ13:DAR13 DBG13:DBH13 DBW13:DBX13 DCM13:DCN13 DDC13:DDD13 DDS13:DDT13 DEI13:DEJ13 DEY13:DEZ13 DFO13:DFP13 DGE13:DGF13 DGU13:DGV13 DHK13:DHL13 DIA13:DIB13 DIQ13:DIR13 DJG13:DJH13 DJW13:DJX13 DKM13:DKN13 DLC13:DLD13 DLS13:DLT13 DMI13:DMJ13 DMY13:DMZ13 DNO13:DNP13 DOE13:DOF13 DOU13:DOV13 DPK13:DPL13 DQA13:DQB13 DQQ13:DQR13 DRG13:DRH13 DRW13:DRX13 DSM13:DSN13 DTC13:DTD13 DTS13:DTT13 DUI13:DUJ13 DUY13:DUZ13 DVO13:DVP13 DWE13:DWF13 DWU13:DWV13 DXK13:DXL13 DYA13:DYB13 DYQ13:DYR13 DZG13:DZH13 DZW13:DZX13 EAM13:EAN13 EBC13:EBD13 EBS13:EBT13 ECI13:ECJ13 ECY13:ECZ13 EDO13:EDP13 EEE13:EEF13 EEU13:EEV13 EFK13:EFL13 EGA13:EGB13 EGQ13:EGR13 EHG13:EHH13 EHW13:EHX13 EIM13:EIN13 EJC13:EJD13 EJS13:EJT13 EKI13:EKJ13 EKY13:EKZ13 ELO13:ELP13 EME13:EMF13 EMU13:EMV13 ENK13:ENL13 EOA13:EOB13 EOQ13:EOR13 EPG13:EPH13 EPW13:EPX13 EQM13:EQN13 ERC13:ERD13 ERS13:ERT13 ESI13:ESJ13 ESY13:ESZ13 ETO13:ETP13 EUE13:EUF13 EUU13:EUV13 EVK13:EVL13 EWA13:EWB13 EWQ13:EWR13 EXG13:EXH13 EXW13:EXX13 EYM13:EYN13 EZC13:EZD13 EZS13:EZT13 FAI13:FAJ13 FAY13:FAZ13 FBO13:FBP13 FCE13:FCF13 FCU13:FCV13 FDK13:FDL13 FEA13:FEB13 FEQ13:FER13 FFG13:FFH13 FFW13:FFX13 FGM13:FGN13 FHC13:FHD13 FHS13:FHT13 FII13:FIJ13 FIY13:FIZ13 FJO13:FJP13 FKE13:FKF13 FKU13:FKV13 FLK13:FLL13 FMA13:FMB13 FMQ13:FMR13 FNG13:FNH13 FNW13:FNX13 FOM13:FON13 FPC13:FPD13 FPS13:FPT13 FQI13:FQJ13 FQY13:FQZ13 FRO13:FRP13 FSE13:FSF13 FSU13:FSV13 FTK13:FTL13 FUA13:FUB13 FUQ13:FUR13 FVG13:FVH13 FVW13:FVX13 FWM13:FWN13 FXC13:FXD13 FXS13:FXT13 FYI13:FYJ13 FYY13:FYZ13 FZO13:FZP13 GAE13:GAF13 GAU13:GAV13 GBK13:GBL13 GCA13:GCB13 GCQ13:GCR13 GDG13:GDH13 GDW13:GDX13 GEM13:GEN13 GFC13:GFD13 GFS13:GFT13 GGI13:GGJ13 GGY13:GGZ13 GHO13:GHP13 GIE13:GIF13 GIU13:GIV13 GJK13:GJL13 GKA13:GKB13 GKQ13:GKR13 GLG13:GLH13 GLW13:GLX13 GMM13:GMN13 GNC13:GND13 GNS13:GNT13 GOI13:GOJ13 GOY13:GOZ13 GPO13:GPP13 GQE13:GQF13 GQU13:GQV13 GRK13:GRL13 GSA13:GSB13 GSQ13:GSR13 GTG13:GTH13 GTW13:GTX13 GUM13:GUN13 GVC13:GVD13 GVS13:GVT13 GWI13:GWJ13 GWY13:GWZ13 GXO13:GXP13 GYE13:GYF13 GYU13:GYV13 GZK13:GZL13 HAA13:HAB13 HAQ13:HAR13 HBG13:HBH13 HBW13:HBX13 HCM13:HCN13 HDC13:HDD13 HDS13:HDT13 HEI13:HEJ13 HEY13:HEZ13 HFO13:HFP13 HGE13:HGF13 HGU13:HGV13 HHK13:HHL13 HIA13:HIB13 HIQ13:HIR13 HJG13:HJH13 HJW13:HJX13 HKM13:HKN13 HLC13:HLD13 HLS13:HLT13 HMI13:HMJ13 HMY13:HMZ13 HNO13:HNP13 HOE13:HOF13 HOU13:HOV13 HPK13:HPL13 HQA13:HQB13 HQQ13:HQR13 HRG13:HRH13 HRW13:HRX13 HSM13:HSN13 HTC13:HTD13 HTS13:HTT13 HUI13:HUJ13 HUY13:HUZ13 HVO13:HVP13 HWE13:HWF13 HWU13:HWV13 HXK13:HXL13 HYA13:HYB13 HYQ13:HYR13 HZG13:HZH13 HZW13:HZX13 IAM13:IAN13 IBC13:IBD13 IBS13:IBT13 ICI13:ICJ13 ICY13:ICZ13 IDO13:IDP13 IEE13:IEF13 IEU13:IEV13 IFK13:IFL13 IGA13:IGB13 IGQ13:IGR13 IHG13:IHH13 IHW13:IHX13 IIM13:IIN13 IJC13:IJD13 IJS13:IJT13 IKI13:IKJ13 IKY13:IKZ13 ILO13:ILP13 IME13:IMF13 IMU13:IMV13 INK13:INL13 IOA13:IOB13 IOQ13:IOR13 IPG13:IPH13 IPW13:IPX13 IQM13:IQN13 IRC13:IRD13 IRS13:IRT13 ISI13:ISJ13 ISY13:ISZ13 ITO13:ITP13 IUE13:IUF13 IUU13:IUV13 IVK13:IVL13 IWA13:IWB13 IWQ13:IWR13 IXG13:IXH13 IXW13:IXX13 IYM13:IYN13 IZC13:IZD13 IZS13:IZT13 JAI13:JAJ13 JAY13:JAZ13 JBO13:JBP13 JCE13:JCF13 JCU13:JCV13 JDK13:JDL13 JEA13:JEB13 JEQ13:JER13 JFG13:JFH13 JFW13:JFX13 JGM13:JGN13 JHC13:JHD13 JHS13:JHT13 JII13:JIJ13 JIY13:JIZ13 JJO13:JJP13 JKE13:JKF13 JKU13:JKV13 JLK13:JLL13 JMA13:JMB13 JMQ13:JMR13 JNG13:JNH13 JNW13:JNX13 JOM13:JON13 JPC13:JPD13 JPS13:JPT13 JQI13:JQJ13 JQY13:JQZ13 JRO13:JRP13 JSE13:JSF13 JSU13:JSV13 JTK13:JTL13 JUA13:JUB13 JUQ13:JUR13 JVG13:JVH13 JVW13:JVX13 JWM13:JWN13 JXC13:JXD13 JXS13:JXT13 JYI13:JYJ13 JYY13:JYZ13 JZO13:JZP13 KAE13:KAF13 KAU13:KAV13 KBK13:KBL13 KCA13:KCB13 KCQ13:KCR13 KDG13:KDH13 KDW13:KDX13 KEM13:KEN13 KFC13:KFD13 KFS13:KFT13 KGI13:KGJ13 KGY13:KGZ13 KHO13:KHP13 KIE13:KIF13 KIU13:KIV13 KJK13:KJL13 KKA13:KKB13 KKQ13:KKR13 KLG13:KLH13 KLW13:KLX13 KMM13:KMN13 KNC13:KND13 KNS13:KNT13 KOI13:KOJ13 KOY13:KOZ13 KPO13:KPP13 KQE13:KQF13 KQU13:KQV13 KRK13:KRL13 KSA13:KSB13 KSQ13:KSR13 KTG13:KTH13 KTW13:KTX13 KUM13:KUN13 KVC13:KVD13 KVS13:KVT13 KWI13:KWJ13 KWY13:KWZ13 KXO13:KXP13 KYE13:KYF13 KYU13:KYV13 KZK13:KZL13 LAA13:LAB13 LAQ13:LAR13 LBG13:LBH13 LBW13:LBX13 LCM13:LCN13 LDC13:LDD13 LDS13:LDT13 LEI13:LEJ13 LEY13:LEZ13 LFO13:LFP13 LGE13:LGF13 LGU13:LGV13 LHK13:LHL13 LIA13:LIB13 LIQ13:LIR13 LJG13:LJH13 LJW13:LJX13 LKM13:LKN13 LLC13:LLD13 LLS13:LLT13 LMI13:LMJ13 LMY13:LMZ13 LNO13:LNP13 LOE13:LOF13 LOU13:LOV13 LPK13:LPL13 LQA13:LQB13 LQQ13:LQR13 LRG13:LRH13 LRW13:LRX13 LSM13:LSN13 LTC13:LTD13 LTS13:LTT13 LUI13:LUJ13 LUY13:LUZ13 LVO13:LVP13 LWE13:LWF13 LWU13:LWV13 LXK13:LXL13 LYA13:LYB13 LYQ13:LYR13 LZG13:LZH13 LZW13:LZX13 MAM13:MAN13 MBC13:MBD13 MBS13:MBT13 MCI13:MCJ13 MCY13:MCZ13 MDO13:MDP13 MEE13:MEF13 MEU13:MEV13 MFK13:MFL13 MGA13:MGB13 MGQ13:MGR13 MHG13:MHH13 MHW13:MHX13 MIM13:MIN13 MJC13:MJD13 MJS13:MJT13 MKI13:MKJ13 MKY13:MKZ13 MLO13:MLP13 MME13:MMF13 MMU13:MMV13 MNK13:MNL13 MOA13:MOB13 MOQ13:MOR13 MPG13:MPH13 MPW13:MPX13 MQM13:MQN13 MRC13:MRD13 MRS13:MRT13 MSI13:MSJ13 MSY13:MSZ13 MTO13:MTP13 MUE13:MUF13 MUU13:MUV13 MVK13:MVL13 MWA13:MWB13 MWQ13:MWR13 MXG13:MXH13 MXW13:MXX13 MYM13:MYN13 MZC13:MZD13 MZS13:MZT13 NAI13:NAJ13 NAY13:NAZ13 NBO13:NBP13 NCE13:NCF13 NCU13:NCV13 NDK13:NDL13 NEA13:NEB13 NEQ13:NER13 NFG13:NFH13 NFW13:NFX13 NGM13:NGN13 NHC13:NHD13 NHS13:NHT13 NII13:NIJ13 NIY13:NIZ13 NJO13:NJP13 NKE13:NKF13 NKU13:NKV13 NLK13:NLL13 NMA13:NMB13 NMQ13:NMR13 NNG13:NNH13 NNW13:NNX13 NOM13:NON13 NPC13:NPD13 NPS13:NPT13 NQI13:NQJ13 NQY13:NQZ13 NRO13:NRP13 NSE13:NSF13 NSU13:NSV13 NTK13:NTL13 NUA13:NUB13 NUQ13:NUR13 NVG13:NVH13 NVW13:NVX13 NWM13:NWN13 NXC13:NXD13 NXS13:NXT13 NYI13:NYJ13 NYY13:NYZ13 NZO13:NZP13 OAE13:OAF13 OAU13:OAV13 OBK13:OBL13 OCA13:OCB13 OCQ13:OCR13 ODG13:ODH13 ODW13:ODX13 OEM13:OEN13 OFC13:OFD13 OFS13:OFT13 OGI13:OGJ13 OGY13:OGZ13 OHO13:OHP13 OIE13:OIF13 OIU13:OIV13 OJK13:OJL13 OKA13:OKB13 OKQ13:OKR13 OLG13:OLH13 OLW13:OLX13 OMM13:OMN13 ONC13:OND13 ONS13:ONT13 OOI13:OOJ13 OOY13:OOZ13 OPO13:OPP13 OQE13:OQF13 OQU13:OQV13 ORK13:ORL13 OSA13:OSB13 OSQ13:OSR13 OTG13:OTH13 OTW13:OTX13 OUM13:OUN13 OVC13:OVD13 OVS13:OVT13 OWI13:OWJ13 OWY13:OWZ13 OXO13:OXP13 OYE13:OYF13 OYU13:OYV13 OZK13:OZL13 PAA13:PAB13 PAQ13:PAR13 PBG13:PBH13 PBW13:PBX13 PCM13:PCN13 PDC13:PDD13 PDS13:PDT13 PEI13:PEJ13 PEY13:PEZ13 PFO13:PFP13 PGE13:PGF13 PGU13:PGV13 PHK13:PHL13 PIA13:PIB13 PIQ13:PIR13 PJG13:PJH13 PJW13:PJX13 PKM13:PKN13 PLC13:PLD13 PLS13:PLT13 PMI13:PMJ13 PMY13:PMZ13 PNO13:PNP13 POE13:POF13 POU13:POV13 PPK13:PPL13 PQA13:PQB13 PQQ13:PQR13 PRG13:PRH13 PRW13:PRX13 PSM13:PSN13 PTC13:PTD13 PTS13:PTT13 PUI13:PUJ13 PUY13:PUZ13 PVO13:PVP13 PWE13:PWF13 PWU13:PWV13 PXK13:PXL13 PYA13:PYB13 PYQ13:PYR13 PZG13:PZH13 PZW13:PZX13 QAM13:QAN13 QBC13:QBD13 QBS13:QBT13 QCI13:QCJ13 QCY13:QCZ13 QDO13:QDP13 QEE13:QEF13 QEU13:QEV13 QFK13:QFL13 QGA13:QGB13 QGQ13:QGR13 QHG13:QHH13 QHW13:QHX13 QIM13:QIN13 QJC13:QJD13 QJS13:QJT13 QKI13:QKJ13 QKY13:QKZ13 QLO13:QLP13 QME13:QMF13 QMU13:QMV13 QNK13:QNL13 QOA13:QOB13 QOQ13:QOR13 QPG13:QPH13 QPW13:QPX13 QQM13:QQN13 QRC13:QRD13 QRS13:QRT13 QSI13:QSJ13 QSY13:QSZ13 QTO13:QTP13 QUE13:QUF13 QUU13:QUV13 QVK13:QVL13 QWA13:QWB13 QWQ13:QWR13 QXG13:QXH13 QXW13:QXX13 QYM13:QYN13 QZC13:QZD13 QZS13:QZT13 RAI13:RAJ13 RAY13:RAZ13 RBO13:RBP13 RCE13:RCF13 RCU13:RCV13 RDK13:RDL13 REA13:REB13 REQ13:RER13 RFG13:RFH13 RFW13:RFX13 RGM13:RGN13 RHC13:RHD13 RHS13:RHT13 RII13:RIJ13 RIY13:RIZ13 RJO13:RJP13 RKE13:RKF13 RKU13:RKV13 RLK13:RLL13 RMA13:RMB13 RMQ13:RMR13 RNG13:RNH13 RNW13:RNX13 ROM13:RON13 RPC13:RPD13 RPS13:RPT13 RQI13:RQJ13 RQY13:RQZ13 RRO13:RRP13 RSE13:RSF13 RSU13:RSV13 RTK13:RTL13 RUA13:RUB13 RUQ13:RUR13 RVG13:RVH13 RVW13:RVX13 RWM13:RWN13 RXC13:RXD13 RXS13:RXT13 RYI13:RYJ13 RYY13:RYZ13 RZO13:RZP13 SAE13:SAF13 SAU13:SAV13 SBK13:SBL13 SCA13:SCB13 SCQ13:SCR13 SDG13:SDH13 SDW13:SDX13 SEM13:SEN13 SFC13:SFD13 SFS13:SFT13 SGI13:SGJ13 SGY13:SGZ13 SHO13:SHP13 SIE13:SIF13 SIU13:SIV13 SJK13:SJL13 SKA13:SKB13 SKQ13:SKR13 SLG13:SLH13 SLW13:SLX13 SMM13:SMN13 SNC13:SND13 SNS13:SNT13 SOI13:SOJ13 SOY13:SOZ13 SPO13:SPP13 SQE13:SQF13 SQU13:SQV13 SRK13:SRL13 SSA13:SSB13 SSQ13:SSR13 STG13:STH13 STW13:STX13 SUM13:SUN13 SVC13:SVD13 SVS13:SVT13 SWI13:SWJ13 SWY13:SWZ13 SXO13:SXP13 SYE13:SYF13 SYU13:SYV13 SZK13:SZL13 TAA13:TAB13 TAQ13:TAR13 TBG13:TBH13 TBW13:TBX13 TCM13:TCN13 TDC13:TDD13 TDS13:TDT13 TEI13:TEJ13 TEY13:TEZ13 TFO13:TFP13 TGE13:TGF13 TGU13:TGV13 THK13:THL13 TIA13:TIB13 TIQ13:TIR13 TJG13:TJH13 TJW13:TJX13 TKM13:TKN13 TLC13:TLD13 TLS13:TLT13 TMI13:TMJ13 TMY13:TMZ13 TNO13:TNP13 TOE13:TOF13 TOU13:TOV13 TPK13:TPL13 TQA13:TQB13 TQQ13:TQR13 TRG13:TRH13 TRW13:TRX13 TSM13:TSN13 TTC13:TTD13 TTS13:TTT13 TUI13:TUJ13 TUY13:TUZ13 TVO13:TVP13 TWE13:TWF13 TWU13:TWV13 TXK13:TXL13 TYA13:TYB13 TYQ13:TYR13 TZG13:TZH13 TZW13:TZX13 UAM13:UAN13 UBC13:UBD13 UBS13:UBT13 UCI13:UCJ13 UCY13:UCZ13 UDO13:UDP13 UEE13:UEF13 UEU13:UEV13 UFK13:UFL13 UGA13:UGB13 UGQ13:UGR13 UHG13:UHH13 UHW13:UHX13 UIM13:UIN13 UJC13:UJD13 UJS13:UJT13 UKI13:UKJ13 UKY13:UKZ13 ULO13:ULP13 UME13:UMF13 UMU13:UMV13 UNK13:UNL13 UOA13:UOB13 UOQ13:UOR13 UPG13:UPH13 UPW13:UPX13 UQM13:UQN13 URC13:URD13 URS13:URT13 USI13:USJ13 USY13:USZ13 UTO13:UTP13 UUE13:UUF13 UUU13:UUV13 UVK13:UVL13 UWA13:UWB13 UWQ13:UWR13 UXG13:UXH13 UXW13:UXX13 UYM13:UYN13 UZC13:UZD13 UZS13:UZT13 VAI13:VAJ13 VAY13:VAZ13 VBO13:VBP13 VCE13:VCF13 VCU13:VCV13 VDK13:VDL13 VEA13:VEB13 VEQ13:VER13 VFG13:VFH13 VFW13:VFX13 VGM13:VGN13 VHC13:VHD13 VHS13:VHT13 VII13:VIJ13 VIY13:VIZ13 VJO13:VJP13 VKE13:VKF13 VKU13:VKV13 VLK13:VLL13 VMA13:VMB13 VMQ13:VMR13 VNG13:VNH13 VNW13:VNX13 VOM13:VON13 VPC13:VPD13 VPS13:VPT13 VQI13:VQJ13 VQY13:VQZ13 VRO13:VRP13 VSE13:VSF13 VSU13:VSV13 VTK13:VTL13 VUA13:VUB13 VUQ13:VUR13 VVG13:VVH13 VVW13:VVX13 VWM13:VWN13 VXC13:VXD13 VXS13:VXT13 VYI13:VYJ13 VYY13:VYZ13 VZO13:VZP13 WAE13:WAF13 WAU13:WAV13 WBK13:WBL13 WCA13:WCB13 WCQ13:WCR13 WDG13:WDH13 WDW13:WDX13 WEM13:WEN13 WFC13:WFD13 WFS13:WFT13 WGI13:WGJ13 WGY13:WGZ13 WHO13:WHP13 WIE13:WIF13 WIU13:WIV13 WJK13:WJL13 WKA13:WKB13 WKQ13:WKR13 WLG13:WLH13 WLW13:WLX13 WMM13:WMN13 WNC13:WND13 WNS13:WNT13 WOI13:WOJ13 WOY13:WOZ13 WPO13:WPP13 WQE13:WQF13 WQU13:WQV13 WRK13:WRL13 WSA13:WSB13 WSQ13:WSR13 WTG13:WTH13 WTW13:WTX13 WUM13:WUN13 WVC13:WVD13 WVS13:WVT13 WWI13:WWJ13 WWY13:WWZ13 WXO13:WXP13 WYE13:WYF13 WYU13:WYV13 WZK13:WZL13 XAA13:XAB13 XAQ13:XAR13 XBG13:XBH13 XBW13:XBX13 XCM13:XCN13 XDC13:XDD13 XDS13:XDT13 XEI13:XEJ13 XEY13:XEZ13 L7:L26">
    <cfRule type="dataBar" priority="141">
      <dataBar>
        <cfvo type="min" val="0"/>
        <cfvo type="max" val="0"/>
        <color rgb="FFFF555A"/>
      </dataBar>
    </cfRule>
  </conditionalFormatting>
  <conditionalFormatting sqref="Z13 AP13 BF13 BV13 CL13 DB13 DR13 EH13 EX13 FN13 GD13 GT13 HJ13 HZ13 IP13 JF13 JV13 KL13 LB13 LR13 MH13 MX13 NN13 OD13 OT13 PJ13 PZ13 QP13 RF13 RV13 SL13 TB13 TR13 UH13 UX13 VN13 WD13 WT13 XJ13 XZ13 YP13 ZF13 ZV13 AAL13 ABB13 ABR13 ACH13 ACX13 ADN13 AED13 AET13 AFJ13 AFZ13 AGP13 AHF13 AHV13 AIL13 AJB13 AJR13 AKH13 AKX13 ALN13 AMD13 AMT13 ANJ13 ANZ13 AOP13 APF13 APV13 AQL13 ARB13 ARR13 ASH13 ASX13 ATN13 AUD13 AUT13 AVJ13 AVZ13 AWP13 AXF13 AXV13 AYL13 AZB13 AZR13 BAH13 BAX13 BBN13 BCD13 BCT13 BDJ13 BDZ13 BEP13 BFF13 BFV13 BGL13 BHB13 BHR13 BIH13 BIX13 BJN13 BKD13 BKT13 BLJ13 BLZ13 BMP13 BNF13 BNV13 BOL13 BPB13 BPR13 BQH13 BQX13 BRN13 BSD13 BST13 BTJ13 BTZ13 BUP13 BVF13 BVV13 BWL13 BXB13 BXR13 BYH13 BYX13 BZN13 CAD13 CAT13 CBJ13 CBZ13 CCP13 CDF13 CDV13 CEL13 CFB13 CFR13 CGH13 CGX13 CHN13 CID13 CIT13 CJJ13 CJZ13 CKP13 CLF13 CLV13 CML13 CNB13 CNR13 COH13 COX13 CPN13 CQD13 CQT13 CRJ13 CRZ13 CSP13 CTF13 CTV13 CUL13 CVB13 CVR13 CWH13 CWX13 CXN13 CYD13 CYT13 CZJ13 CZZ13 DAP13 DBF13 DBV13 DCL13 DDB13 DDR13 DEH13 DEX13 DFN13 DGD13 DGT13 DHJ13 DHZ13 DIP13 DJF13 DJV13 DKL13 DLB13 DLR13 DMH13 DMX13 DNN13 DOD13 DOT13 DPJ13 DPZ13 DQP13 DRF13 DRV13 DSL13 DTB13 DTR13 DUH13 DUX13 DVN13 DWD13 DWT13 DXJ13 DXZ13 DYP13 DZF13 DZV13 EAL13 EBB13 EBR13 ECH13 ECX13 EDN13 EED13 EET13 EFJ13 EFZ13 EGP13 EHF13 EHV13 EIL13 EJB13 EJR13 EKH13 EKX13 ELN13 EMD13 EMT13 ENJ13 ENZ13 EOP13 EPF13 EPV13 EQL13 ERB13 ERR13 ESH13 ESX13 ETN13 EUD13 EUT13 EVJ13 EVZ13 EWP13 EXF13 EXV13 EYL13 EZB13 EZR13 FAH13 FAX13 FBN13 FCD13 FCT13 FDJ13 FDZ13 FEP13 FFF13 FFV13 FGL13 FHB13 FHR13 FIH13 FIX13 FJN13 FKD13 FKT13 FLJ13 FLZ13 FMP13 FNF13 FNV13 FOL13 FPB13 FPR13 FQH13 FQX13 FRN13 FSD13 FST13 FTJ13 FTZ13 FUP13 FVF13 FVV13 FWL13 FXB13 FXR13 FYH13 FYX13 FZN13 GAD13 GAT13 GBJ13 GBZ13 GCP13 GDF13 GDV13 GEL13 GFB13 GFR13 GGH13 GGX13 GHN13 GID13 GIT13 GJJ13 GJZ13 GKP13 GLF13 GLV13 GML13 GNB13 GNR13 GOH13 GOX13 GPN13 GQD13 GQT13 GRJ13 GRZ13 GSP13 GTF13 GTV13 GUL13 GVB13 GVR13 GWH13 GWX13 GXN13 GYD13 GYT13 GZJ13 GZZ13 HAP13 HBF13 HBV13 HCL13 HDB13 HDR13 HEH13 HEX13 HFN13 HGD13 HGT13 HHJ13 HHZ13 HIP13 HJF13 HJV13 HKL13 HLB13 HLR13 HMH13 HMX13 HNN13 HOD13 HOT13 HPJ13 HPZ13 HQP13 HRF13 HRV13 HSL13 HTB13 HTR13 HUH13 HUX13 HVN13 HWD13 HWT13 HXJ13 HXZ13 HYP13 HZF13 HZV13 IAL13 IBB13 IBR13 ICH13 ICX13 IDN13 IED13 IET13 IFJ13 IFZ13 IGP13 IHF13 IHV13 IIL13 IJB13 IJR13 IKH13 IKX13 ILN13 IMD13 IMT13 INJ13 INZ13 IOP13 IPF13 IPV13 IQL13 IRB13 IRR13 ISH13 ISX13 ITN13 IUD13 IUT13 IVJ13 IVZ13 IWP13 IXF13 IXV13 IYL13 IZB13 IZR13 JAH13 JAX13 JBN13 JCD13 JCT13 JDJ13 JDZ13 JEP13 JFF13 JFV13 JGL13 JHB13 JHR13 JIH13 JIX13 JJN13 JKD13 JKT13 JLJ13 JLZ13 JMP13 JNF13 JNV13 JOL13 JPB13 JPR13 JQH13 JQX13 JRN13 JSD13 JST13 JTJ13 JTZ13 JUP13 JVF13 JVV13 JWL13 JXB13 JXR13 JYH13 JYX13 JZN13 KAD13 KAT13 KBJ13 KBZ13 KCP13 KDF13 KDV13 KEL13 KFB13 KFR13 KGH13 KGX13 KHN13 KID13 KIT13 KJJ13 KJZ13 KKP13 KLF13 KLV13 KML13 KNB13 KNR13 KOH13 KOX13 KPN13 KQD13 KQT13 KRJ13 KRZ13 KSP13 KTF13 KTV13 KUL13 KVB13 KVR13 KWH13 KWX13 KXN13 KYD13 KYT13 KZJ13 KZZ13 LAP13 LBF13 LBV13 LCL13 LDB13 LDR13 LEH13 LEX13 LFN13 LGD13 LGT13 LHJ13 LHZ13 LIP13 LJF13 LJV13 LKL13 LLB13 LLR13 LMH13 LMX13 LNN13 LOD13 LOT13 LPJ13 LPZ13 LQP13 LRF13 LRV13 LSL13 LTB13 LTR13 LUH13 LUX13 LVN13 LWD13 LWT13 LXJ13 LXZ13 LYP13 LZF13 LZV13 MAL13 MBB13 MBR13 MCH13 MCX13 MDN13 MED13 MET13 MFJ13 MFZ13 MGP13 MHF13 MHV13 MIL13 MJB13 MJR13 MKH13 MKX13 MLN13 MMD13 MMT13 MNJ13 MNZ13 MOP13 MPF13 MPV13 MQL13 MRB13 MRR13 MSH13 MSX13 MTN13 MUD13 MUT13 MVJ13 MVZ13 MWP13 MXF13 MXV13 MYL13 MZB13 MZR13 NAH13 NAX13 NBN13 NCD13 NCT13 NDJ13 NDZ13 NEP13 NFF13 NFV13 NGL13 NHB13 NHR13 NIH13 NIX13 NJN13 NKD13 NKT13 NLJ13 NLZ13 NMP13 NNF13 NNV13 NOL13 NPB13 NPR13 NQH13 NQX13 NRN13 NSD13 NST13 NTJ13 NTZ13 NUP13 NVF13 NVV13 NWL13 NXB13 NXR13 NYH13 NYX13 NZN13 OAD13 OAT13 OBJ13 OBZ13 OCP13 ODF13 ODV13 OEL13 OFB13 OFR13 OGH13 OGX13 OHN13 OID13 OIT13 OJJ13 OJZ13 OKP13 OLF13 OLV13 OML13 ONB13 ONR13 OOH13 OOX13 OPN13 OQD13 OQT13 ORJ13 ORZ13 OSP13 OTF13 OTV13 OUL13 OVB13 OVR13 OWH13 OWX13 OXN13 OYD13 OYT13 OZJ13 OZZ13 PAP13 PBF13 PBV13 PCL13 PDB13 PDR13 PEH13 PEX13 PFN13 PGD13 PGT13 PHJ13 PHZ13 PIP13 PJF13 PJV13 PKL13 PLB13 PLR13 PMH13 PMX13 PNN13 POD13 POT13 PPJ13 PPZ13 PQP13 PRF13 PRV13 PSL13 PTB13 PTR13 PUH13 PUX13 PVN13 PWD13 PWT13 PXJ13 PXZ13 PYP13 PZF13 PZV13 QAL13 QBB13 QBR13 QCH13 QCX13 QDN13 QED13 QET13 QFJ13 QFZ13 QGP13 QHF13 QHV13 QIL13 QJB13 QJR13 QKH13 QKX13 QLN13 QMD13 QMT13 QNJ13 QNZ13 QOP13 QPF13 QPV13 QQL13 QRB13 QRR13 QSH13 QSX13 QTN13 QUD13 QUT13 QVJ13 QVZ13 QWP13 QXF13 QXV13 QYL13 QZB13 QZR13 RAH13 RAX13 RBN13 RCD13 RCT13 RDJ13 RDZ13 REP13 RFF13 RFV13 RGL13 RHB13 RHR13 RIH13 RIX13 RJN13 RKD13 RKT13 RLJ13 RLZ13 RMP13 RNF13 RNV13 ROL13 RPB13 RPR13 RQH13 RQX13 RRN13 RSD13 RST13 RTJ13 RTZ13 RUP13 RVF13 RVV13 RWL13 RXB13 RXR13 RYH13 RYX13 RZN13 SAD13 SAT13 SBJ13 SBZ13 SCP13 SDF13 SDV13 SEL13 SFB13 SFR13 SGH13 SGX13 SHN13 SID13 SIT13 SJJ13 SJZ13 SKP13 SLF13 SLV13 SML13 SNB13 SNR13 SOH13 SOX13 SPN13 SQD13 SQT13 SRJ13 SRZ13 SSP13 STF13 STV13 SUL13 SVB13 SVR13 SWH13 SWX13 SXN13 SYD13 SYT13 SZJ13 SZZ13 TAP13 TBF13 TBV13 TCL13 TDB13 TDR13 TEH13 TEX13 TFN13 TGD13 TGT13 THJ13 THZ13 TIP13 TJF13 TJV13 TKL13 TLB13 TLR13 TMH13 TMX13 TNN13 TOD13 TOT13 TPJ13 TPZ13 TQP13 TRF13 TRV13 TSL13 TTB13 TTR13 TUH13 TUX13 TVN13 TWD13 TWT13 TXJ13 TXZ13 TYP13 TZF13 TZV13 UAL13 UBB13 UBR13 UCH13 UCX13 UDN13 UED13 UET13 UFJ13 UFZ13 UGP13 UHF13 UHV13 UIL13 UJB13 UJR13 UKH13 UKX13 ULN13 UMD13 UMT13 UNJ13 UNZ13 UOP13 UPF13 UPV13 UQL13 URB13 URR13 USH13 USX13 UTN13 UUD13 UUT13 UVJ13 UVZ13 UWP13 UXF13 UXV13 UYL13 UZB13 UZR13 VAH13 VAX13 VBN13 VCD13 VCT13 VDJ13 VDZ13 VEP13 VFF13 VFV13 VGL13 VHB13 VHR13 VIH13 VIX13 VJN13 VKD13 VKT13 VLJ13 VLZ13 VMP13 VNF13 VNV13 VOL13 VPB13 VPR13 VQH13 VQX13 VRN13 VSD13 VST13 VTJ13 VTZ13 VUP13 VVF13 VVV13 VWL13 VXB13 VXR13 VYH13 VYX13 VZN13 WAD13 WAT13 WBJ13 WBZ13 WCP13 WDF13 WDV13 WEL13 WFB13 WFR13 WGH13 WGX13 WHN13 WID13 WIT13 WJJ13 WJZ13 WKP13 WLF13 WLV13 WML13 WNB13 WNR13 WOH13 WOX13 WPN13 WQD13 WQT13 WRJ13 WRZ13 WSP13 WTF13 WTV13 WUL13 WVB13 WVR13 WWH13 WWX13 WXN13 WYD13 WYT13 WZJ13 WZZ13 XAP13 XBF13 XBV13 XCL13 XDB13 XDR13 XEH13 XEX13 J7:J26">
    <cfRule type="iconSet" priority="140">
      <iconSet iconSet="3Flags">
        <cfvo type="percent" val="0"/>
        <cfvo type="percent" val="33"/>
        <cfvo type="percent" val="67"/>
      </iconSet>
    </cfRule>
  </conditionalFormatting>
  <conditionalFormatting sqref="K7:K8">
    <cfRule type="dataBar" priority="126">
      <dataBar>
        <cfvo type="min" val="0"/>
        <cfvo type="max" val="0"/>
        <color rgb="FF008AEF"/>
      </dataBar>
    </cfRule>
  </conditionalFormatting>
  <conditionalFormatting sqref="K14 K17">
    <cfRule type="dataBar" priority="124">
      <dataBar>
        <cfvo type="min" val="0"/>
        <cfvo type="max" val="0"/>
        <color rgb="FF008AEF"/>
      </dataBar>
    </cfRule>
  </conditionalFormatting>
  <conditionalFormatting sqref="K24">
    <cfRule type="dataBar" priority="123">
      <dataBar>
        <cfvo type="min" val="0"/>
        <cfvo type="max" val="0"/>
        <color rgb="FF008AEF"/>
      </dataBar>
    </cfRule>
  </conditionalFormatting>
  <conditionalFormatting sqref="K6">
    <cfRule type="dataBar" priority="103">
      <dataBar>
        <cfvo type="min" val="0"/>
        <cfvo type="max" val="0"/>
        <color rgb="FFFFB628"/>
      </dataBar>
    </cfRule>
  </conditionalFormatting>
  <conditionalFormatting sqref="K9">
    <cfRule type="dataBar" priority="121">
      <dataBar>
        <cfvo type="min" val="0"/>
        <cfvo type="max" val="0"/>
        <color rgb="FFFFB628"/>
      </dataBar>
    </cfRule>
  </conditionalFormatting>
  <conditionalFormatting sqref="K13">
    <cfRule type="dataBar" priority="81">
      <dataBar>
        <cfvo type="min" val="0"/>
        <cfvo type="max" val="0"/>
        <color rgb="FF008AEF"/>
      </dataBar>
      <extLst>
        <ext xmlns:x14="http://schemas.microsoft.com/office/spreadsheetml/2009/9/main" uri="{B025F937-C7B1-47D3-B67F-A62EFF666E3E}">
          <x14:id>{1333F771-7D58-4C17-B150-181C06A23569}</x14:id>
        </ext>
      </extLst>
    </cfRule>
  </conditionalFormatting>
  <conditionalFormatting sqref="K20">
    <cfRule type="dataBar" priority="119">
      <dataBar>
        <cfvo type="min" val="0"/>
        <cfvo type="max" val="0"/>
        <color rgb="FFFFB628"/>
      </dataBar>
    </cfRule>
  </conditionalFormatting>
  <conditionalFormatting sqref="K11:L11 K7:K11">
    <cfRule type="dataBar" priority="115">
      <dataBar>
        <cfvo type="min" val="0"/>
        <cfvo type="max" val="0"/>
        <color rgb="FF008AEF"/>
      </dataBar>
    </cfRule>
  </conditionalFormatting>
  <conditionalFormatting sqref="K17:L17 L15:L16 K20:L20 L18:L19 J24:L24 L21:L23">
    <cfRule type="dataBar" priority="114">
      <dataBar>
        <cfvo type="min" val="0"/>
        <cfvo type="max" val="0"/>
        <color rgb="FF008AEF"/>
      </dataBar>
    </cfRule>
  </conditionalFormatting>
  <conditionalFormatting sqref="J15:J24">
    <cfRule type="cellIs" dxfId="4" priority="112" operator="greaterThan">
      <formula>1</formula>
    </cfRule>
    <cfRule type="colorScale" priority="113">
      <colorScale>
        <cfvo type="num" val="$Q$7"/>
        <cfvo type="max" val="0"/>
        <color rgb="FFFF0000"/>
        <color rgb="FFFFEF9C"/>
      </colorScale>
    </cfRule>
  </conditionalFormatting>
  <conditionalFormatting sqref="K12:K14 K6:K9">
    <cfRule type="dataBar" priority="111">
      <dataBar>
        <cfvo type="min" val="0"/>
        <cfvo type="max" val="0"/>
        <color rgb="FFFFB628"/>
      </dataBar>
    </cfRule>
  </conditionalFormatting>
  <conditionalFormatting sqref="K7:K9">
    <cfRule type="dataBar" priority="95">
      <dataBar>
        <cfvo type="min" val="0"/>
        <cfvo type="max" val="0"/>
        <color rgb="FF008AEF"/>
      </dataBar>
    </cfRule>
  </conditionalFormatting>
  <conditionalFormatting sqref="K24">
    <cfRule type="dataBar" priority="100">
      <dataBar>
        <cfvo type="min" val="0"/>
        <cfvo type="max" val="0"/>
        <color rgb="FFFFB628"/>
      </dataBar>
    </cfRule>
  </conditionalFormatting>
  <conditionalFormatting sqref="K13:K14">
    <cfRule type="dataBar" priority="102">
      <dataBar>
        <cfvo type="min" val="0"/>
        <cfvo type="max" val="0"/>
        <color rgb="FF008AEF"/>
      </dataBar>
    </cfRule>
  </conditionalFormatting>
  <conditionalFormatting sqref="K17">
    <cfRule type="dataBar" priority="101">
      <dataBar>
        <cfvo type="min" val="0"/>
        <cfvo type="max" val="0"/>
        <color rgb="FFFFB628"/>
      </dataBar>
    </cfRule>
  </conditionalFormatting>
  <conditionalFormatting sqref="K13:K14">
    <cfRule type="dataBar" priority="90">
      <dataBar>
        <cfvo type="min" val="0"/>
        <cfvo type="max" val="0"/>
        <color rgb="FF008AEF"/>
      </dataBar>
    </cfRule>
  </conditionalFormatting>
  <conditionalFormatting sqref="K20">
    <cfRule type="dataBar" priority="89">
      <dataBar>
        <cfvo type="min" val="0"/>
        <cfvo type="max" val="0"/>
        <color rgb="FF008AEF"/>
      </dataBar>
    </cfRule>
  </conditionalFormatting>
  <conditionalFormatting sqref="K10">
    <cfRule type="dataBar" priority="94">
      <dataBar>
        <cfvo type="min" val="0"/>
        <cfvo type="max" val="0"/>
        <color rgb="FF008AEF"/>
      </dataBar>
    </cfRule>
  </conditionalFormatting>
  <conditionalFormatting sqref="K8">
    <cfRule type="dataBar" priority="93">
      <dataBar>
        <cfvo type="min" val="0"/>
        <cfvo type="max" val="0"/>
        <color rgb="FF008AEF"/>
      </dataBar>
    </cfRule>
  </conditionalFormatting>
  <conditionalFormatting sqref="K20">
    <cfRule type="dataBar" priority="85">
      <dataBar>
        <cfvo type="min" val="0"/>
        <cfvo type="max" val="0"/>
        <color rgb="FFFFB628"/>
      </dataBar>
      <extLst>
        <ext xmlns:x14="http://schemas.microsoft.com/office/spreadsheetml/2009/9/main" uri="{B025F937-C7B1-47D3-B67F-A62EFF666E3E}">
          <x14:id>{DA55B7D1-76D2-43FE-AF5F-89F895C7C227}</x14:id>
        </ext>
      </extLst>
    </cfRule>
  </conditionalFormatting>
  <conditionalFormatting sqref="K20">
    <cfRule type="dataBar" priority="84">
      <dataBar>
        <cfvo type="min" val="0"/>
        <cfvo type="max" val="0"/>
        <color rgb="FF008AEF"/>
      </dataBar>
    </cfRule>
  </conditionalFormatting>
  <conditionalFormatting sqref="K20">
    <cfRule type="dataBar" priority="83">
      <dataBar>
        <cfvo type="min" val="0"/>
        <cfvo type="max" val="0"/>
        <color rgb="FFFFB628"/>
      </dataBar>
    </cfRule>
  </conditionalFormatting>
  <conditionalFormatting sqref="K9">
    <cfRule type="dataBar" priority="76">
      <dataBar>
        <cfvo type="min" val="0"/>
        <cfvo type="max" val="0"/>
        <color rgb="FF008AEF"/>
      </dataBar>
    </cfRule>
  </conditionalFormatting>
  <conditionalFormatting sqref="K10">
    <cfRule type="dataBar" priority="72">
      <dataBar>
        <cfvo type="min" val="0"/>
        <cfvo type="max" val="0"/>
        <color rgb="FF008AEF"/>
      </dataBar>
    </cfRule>
  </conditionalFormatting>
  <conditionalFormatting sqref="K10">
    <cfRule type="dataBar" priority="71">
      <dataBar>
        <cfvo type="min" val="0"/>
        <cfvo type="max" val="0"/>
        <color rgb="FFFFB628"/>
      </dataBar>
    </cfRule>
  </conditionalFormatting>
  <conditionalFormatting sqref="K10">
    <cfRule type="dataBar" priority="70">
      <dataBar>
        <cfvo type="min" val="0"/>
        <cfvo type="max" val="0"/>
        <color rgb="FF008AEF"/>
      </dataBar>
    </cfRule>
  </conditionalFormatting>
  <conditionalFormatting sqref="K11">
    <cfRule type="dataBar" priority="69">
      <dataBar>
        <cfvo type="min" val="0"/>
        <cfvo type="max" val="0"/>
        <color rgb="FF008AEF"/>
      </dataBar>
    </cfRule>
  </conditionalFormatting>
  <conditionalFormatting sqref="K11">
    <cfRule type="dataBar" priority="68">
      <dataBar>
        <cfvo type="min" val="0"/>
        <cfvo type="max" val="0"/>
        <color rgb="FFFFB628"/>
      </dataBar>
    </cfRule>
  </conditionalFormatting>
  <conditionalFormatting sqref="K11">
    <cfRule type="dataBar" priority="66">
      <dataBar>
        <cfvo type="min" val="0"/>
        <cfvo type="max" val="0"/>
        <color rgb="FF008AEF"/>
      </dataBar>
    </cfRule>
  </conditionalFormatting>
  <conditionalFormatting sqref="K11">
    <cfRule type="dataBar" priority="67">
      <dataBar>
        <cfvo type="min" val="0"/>
        <cfvo type="max" val="0"/>
        <color rgb="FF008AEF"/>
      </dataBar>
    </cfRule>
  </conditionalFormatting>
  <conditionalFormatting sqref="K13">
    <cfRule type="dataBar" priority="65">
      <dataBar>
        <cfvo type="min" val="0"/>
        <cfvo type="max" val="0"/>
        <color rgb="FF008AEF"/>
      </dataBar>
    </cfRule>
  </conditionalFormatting>
  <conditionalFormatting sqref="K13:K14">
    <cfRule type="dataBar" priority="64">
      <dataBar>
        <cfvo type="min" val="0"/>
        <cfvo type="max" val="0"/>
        <color rgb="FF008AEF"/>
      </dataBar>
    </cfRule>
  </conditionalFormatting>
  <conditionalFormatting sqref="K13:K14">
    <cfRule type="dataBar" priority="62">
      <dataBar>
        <cfvo type="min" val="0"/>
        <cfvo type="max" val="0"/>
        <color rgb="FF008AEF"/>
      </dataBar>
    </cfRule>
  </conditionalFormatting>
  <conditionalFormatting sqref="K13:K14">
    <cfRule type="dataBar" priority="63">
      <dataBar>
        <cfvo type="min" val="0"/>
        <cfvo type="max" val="0"/>
        <color rgb="FF008AEF"/>
      </dataBar>
    </cfRule>
  </conditionalFormatting>
  <conditionalFormatting sqref="K13:K14">
    <cfRule type="dataBar" priority="61">
      <dataBar>
        <cfvo type="min" val="0"/>
        <cfvo type="max" val="0"/>
        <color rgb="FF008AEF"/>
      </dataBar>
    </cfRule>
  </conditionalFormatting>
  <conditionalFormatting sqref="K14">
    <cfRule type="dataBar" priority="60">
      <dataBar>
        <cfvo type="min" val="0"/>
        <cfvo type="max" val="0"/>
        <color rgb="FF008AEF"/>
      </dataBar>
    </cfRule>
  </conditionalFormatting>
  <conditionalFormatting sqref="K14">
    <cfRule type="dataBar" priority="59">
      <dataBar>
        <cfvo type="min" val="0"/>
        <cfvo type="max" val="0"/>
        <color rgb="FF008AEF"/>
      </dataBar>
    </cfRule>
  </conditionalFormatting>
  <conditionalFormatting sqref="K14">
    <cfRule type="dataBar" priority="57">
      <dataBar>
        <cfvo type="min" val="0"/>
        <cfvo type="max" val="0"/>
        <color rgb="FF008AEF"/>
      </dataBar>
    </cfRule>
  </conditionalFormatting>
  <conditionalFormatting sqref="K14">
    <cfRule type="dataBar" priority="58">
      <dataBar>
        <cfvo type="min" val="0"/>
        <cfvo type="max" val="0"/>
        <color rgb="FF008AEF"/>
      </dataBar>
    </cfRule>
  </conditionalFormatting>
  <conditionalFormatting sqref="K14">
    <cfRule type="dataBar" priority="56">
      <dataBar>
        <cfvo type="min" val="0"/>
        <cfvo type="max" val="0"/>
        <color rgb="FF008AEF"/>
      </dataBar>
    </cfRule>
  </conditionalFormatting>
  <conditionalFormatting sqref="K15:K16">
    <cfRule type="dataBar" priority="55">
      <dataBar>
        <cfvo type="min" val="0"/>
        <cfvo type="max" val="0"/>
        <color rgb="FF008AEF"/>
      </dataBar>
    </cfRule>
  </conditionalFormatting>
  <conditionalFormatting sqref="K15:K16">
    <cfRule type="dataBar" priority="54">
      <dataBar>
        <cfvo type="min" val="0"/>
        <cfvo type="max" val="0"/>
        <color rgb="FF008AEF"/>
      </dataBar>
    </cfRule>
  </conditionalFormatting>
  <conditionalFormatting sqref="K15:K16">
    <cfRule type="dataBar" priority="53">
      <dataBar>
        <cfvo type="min" val="0"/>
        <cfvo type="max" val="0"/>
        <color rgb="FFFFB628"/>
      </dataBar>
    </cfRule>
  </conditionalFormatting>
  <conditionalFormatting sqref="K15:K16">
    <cfRule type="dataBar" priority="51">
      <dataBar>
        <cfvo type="min" val="0"/>
        <cfvo type="max" val="0"/>
        <color rgb="FF008AEF"/>
      </dataBar>
    </cfRule>
  </conditionalFormatting>
  <conditionalFormatting sqref="K15:K16">
    <cfRule type="dataBar" priority="52">
      <dataBar>
        <cfvo type="min" val="0"/>
        <cfvo type="max" val="0"/>
        <color rgb="FF008AEF"/>
      </dataBar>
    </cfRule>
  </conditionalFormatting>
  <conditionalFormatting sqref="K15:K16">
    <cfRule type="dataBar" priority="50">
      <dataBar>
        <cfvo type="min" val="0"/>
        <cfvo type="max" val="0"/>
        <color rgb="FF008AEF"/>
      </dataBar>
    </cfRule>
  </conditionalFormatting>
  <conditionalFormatting sqref="K18">
    <cfRule type="dataBar" priority="49">
      <dataBar>
        <cfvo type="min" val="0"/>
        <cfvo type="max" val="0"/>
        <color rgb="FF008AEF"/>
      </dataBar>
    </cfRule>
  </conditionalFormatting>
  <conditionalFormatting sqref="K18">
    <cfRule type="dataBar" priority="48">
      <dataBar>
        <cfvo type="min" val="0"/>
        <cfvo type="max" val="0"/>
        <color rgb="FF008AEF"/>
      </dataBar>
    </cfRule>
  </conditionalFormatting>
  <conditionalFormatting sqref="K18">
    <cfRule type="dataBar" priority="47">
      <dataBar>
        <cfvo type="min" val="0"/>
        <cfvo type="max" val="0"/>
        <color rgb="FFFFB628"/>
      </dataBar>
    </cfRule>
  </conditionalFormatting>
  <conditionalFormatting sqref="K18">
    <cfRule type="dataBar" priority="45">
      <dataBar>
        <cfvo type="min" val="0"/>
        <cfvo type="max" val="0"/>
        <color rgb="FF008AEF"/>
      </dataBar>
    </cfRule>
  </conditionalFormatting>
  <conditionalFormatting sqref="K18">
    <cfRule type="dataBar" priority="46">
      <dataBar>
        <cfvo type="min" val="0"/>
        <cfvo type="max" val="0"/>
        <color rgb="FF008AEF"/>
      </dataBar>
    </cfRule>
  </conditionalFormatting>
  <conditionalFormatting sqref="K18">
    <cfRule type="dataBar" priority="44">
      <dataBar>
        <cfvo type="min" val="0"/>
        <cfvo type="max" val="0"/>
        <color rgb="FF008AEF"/>
      </dataBar>
    </cfRule>
  </conditionalFormatting>
  <conditionalFormatting sqref="K19">
    <cfRule type="dataBar" priority="43">
      <dataBar>
        <cfvo type="min" val="0"/>
        <cfvo type="max" val="0"/>
        <color rgb="FF008AEF"/>
      </dataBar>
    </cfRule>
  </conditionalFormatting>
  <conditionalFormatting sqref="K19">
    <cfRule type="dataBar" priority="42">
      <dataBar>
        <cfvo type="min" val="0"/>
        <cfvo type="max" val="0"/>
        <color rgb="FF008AEF"/>
      </dataBar>
    </cfRule>
  </conditionalFormatting>
  <conditionalFormatting sqref="K19">
    <cfRule type="dataBar" priority="41">
      <dataBar>
        <cfvo type="min" val="0"/>
        <cfvo type="max" val="0"/>
        <color rgb="FFFFB628"/>
      </dataBar>
    </cfRule>
  </conditionalFormatting>
  <conditionalFormatting sqref="K19">
    <cfRule type="dataBar" priority="39">
      <dataBar>
        <cfvo type="min" val="0"/>
        <cfvo type="max" val="0"/>
        <color rgb="FF008AEF"/>
      </dataBar>
    </cfRule>
  </conditionalFormatting>
  <conditionalFormatting sqref="K19">
    <cfRule type="dataBar" priority="40">
      <dataBar>
        <cfvo type="min" val="0"/>
        <cfvo type="max" val="0"/>
        <color rgb="FF008AEF"/>
      </dataBar>
    </cfRule>
  </conditionalFormatting>
  <conditionalFormatting sqref="K19">
    <cfRule type="dataBar" priority="38">
      <dataBar>
        <cfvo type="min" val="0"/>
        <cfvo type="max" val="0"/>
        <color rgb="FF008AEF"/>
      </dataBar>
    </cfRule>
  </conditionalFormatting>
  <conditionalFormatting sqref="K21">
    <cfRule type="dataBar" priority="37">
      <dataBar>
        <cfvo type="min" val="0"/>
        <cfvo type="max" val="0"/>
        <color rgb="FF008AEF"/>
      </dataBar>
    </cfRule>
  </conditionalFormatting>
  <conditionalFormatting sqref="K21">
    <cfRule type="dataBar" priority="36">
      <dataBar>
        <cfvo type="min" val="0"/>
        <cfvo type="max" val="0"/>
        <color rgb="FF008AEF"/>
      </dataBar>
    </cfRule>
  </conditionalFormatting>
  <conditionalFormatting sqref="K21">
    <cfRule type="dataBar" priority="35">
      <dataBar>
        <cfvo type="min" val="0"/>
        <cfvo type="max" val="0"/>
        <color rgb="FFFFB628"/>
      </dataBar>
    </cfRule>
  </conditionalFormatting>
  <conditionalFormatting sqref="K21">
    <cfRule type="dataBar" priority="33">
      <dataBar>
        <cfvo type="min" val="0"/>
        <cfvo type="max" val="0"/>
        <color rgb="FF008AEF"/>
      </dataBar>
    </cfRule>
  </conditionalFormatting>
  <conditionalFormatting sqref="K21">
    <cfRule type="dataBar" priority="34">
      <dataBar>
        <cfvo type="min" val="0"/>
        <cfvo type="max" val="0"/>
        <color rgb="FF008AEF"/>
      </dataBar>
    </cfRule>
  </conditionalFormatting>
  <conditionalFormatting sqref="K21">
    <cfRule type="dataBar" priority="32">
      <dataBar>
        <cfvo type="min" val="0"/>
        <cfvo type="max" val="0"/>
        <color rgb="FF008AEF"/>
      </dataBar>
    </cfRule>
  </conditionalFormatting>
  <conditionalFormatting sqref="K22">
    <cfRule type="dataBar" priority="31">
      <dataBar>
        <cfvo type="min" val="0"/>
        <cfvo type="max" val="0"/>
        <color rgb="FF008AEF"/>
      </dataBar>
    </cfRule>
  </conditionalFormatting>
  <conditionalFormatting sqref="K22">
    <cfRule type="dataBar" priority="30">
      <dataBar>
        <cfvo type="min" val="0"/>
        <cfvo type="max" val="0"/>
        <color rgb="FF008AEF"/>
      </dataBar>
    </cfRule>
  </conditionalFormatting>
  <conditionalFormatting sqref="K22">
    <cfRule type="dataBar" priority="29">
      <dataBar>
        <cfvo type="min" val="0"/>
        <cfvo type="max" val="0"/>
        <color rgb="FFFFB628"/>
      </dataBar>
    </cfRule>
  </conditionalFormatting>
  <conditionalFormatting sqref="K22">
    <cfRule type="dataBar" priority="27">
      <dataBar>
        <cfvo type="min" val="0"/>
        <cfvo type="max" val="0"/>
        <color rgb="FF008AEF"/>
      </dataBar>
    </cfRule>
  </conditionalFormatting>
  <conditionalFormatting sqref="K22">
    <cfRule type="dataBar" priority="28">
      <dataBar>
        <cfvo type="min" val="0"/>
        <cfvo type="max" val="0"/>
        <color rgb="FF008AEF"/>
      </dataBar>
    </cfRule>
  </conditionalFormatting>
  <conditionalFormatting sqref="K22">
    <cfRule type="dataBar" priority="26">
      <dataBar>
        <cfvo type="min" val="0"/>
        <cfvo type="max" val="0"/>
        <color rgb="FF008AEF"/>
      </dataBar>
    </cfRule>
  </conditionalFormatting>
  <conditionalFormatting sqref="K23">
    <cfRule type="dataBar" priority="25">
      <dataBar>
        <cfvo type="min" val="0"/>
        <cfvo type="max" val="0"/>
        <color rgb="FF008AEF"/>
      </dataBar>
    </cfRule>
  </conditionalFormatting>
  <conditionalFormatting sqref="K23">
    <cfRule type="dataBar" priority="24">
      <dataBar>
        <cfvo type="min" val="0"/>
        <cfvo type="max" val="0"/>
        <color rgb="FF008AEF"/>
      </dataBar>
    </cfRule>
  </conditionalFormatting>
  <conditionalFormatting sqref="K23">
    <cfRule type="dataBar" priority="23">
      <dataBar>
        <cfvo type="min" val="0"/>
        <cfvo type="max" val="0"/>
        <color rgb="FFFFB628"/>
      </dataBar>
    </cfRule>
  </conditionalFormatting>
  <conditionalFormatting sqref="K23">
    <cfRule type="dataBar" priority="21">
      <dataBar>
        <cfvo type="min" val="0"/>
        <cfvo type="max" val="0"/>
        <color rgb="FF008AEF"/>
      </dataBar>
    </cfRule>
  </conditionalFormatting>
  <conditionalFormatting sqref="K23">
    <cfRule type="dataBar" priority="22">
      <dataBar>
        <cfvo type="min" val="0"/>
        <cfvo type="max" val="0"/>
        <color rgb="FF008AEF"/>
      </dataBar>
    </cfRule>
  </conditionalFormatting>
  <conditionalFormatting sqref="K23">
    <cfRule type="dataBar" priority="20">
      <dataBar>
        <cfvo type="min" val="0"/>
        <cfvo type="max" val="0"/>
        <color rgb="FF008AEF"/>
      </dataBar>
    </cfRule>
  </conditionalFormatting>
  <conditionalFormatting sqref="K25">
    <cfRule type="dataBar" priority="19">
      <dataBar>
        <cfvo type="min" val="0"/>
        <cfvo type="max" val="0"/>
        <color rgb="FF008AEF"/>
      </dataBar>
    </cfRule>
  </conditionalFormatting>
  <conditionalFormatting sqref="K25">
    <cfRule type="dataBar" priority="18">
      <dataBar>
        <cfvo type="min" val="0"/>
        <cfvo type="max" val="0"/>
        <color rgb="FF008AEF"/>
      </dataBar>
    </cfRule>
  </conditionalFormatting>
  <conditionalFormatting sqref="K25">
    <cfRule type="dataBar" priority="17">
      <dataBar>
        <cfvo type="min" val="0"/>
        <cfvo type="max" val="0"/>
        <color rgb="FFFFB628"/>
      </dataBar>
    </cfRule>
  </conditionalFormatting>
  <conditionalFormatting sqref="K25">
    <cfRule type="dataBar" priority="15">
      <dataBar>
        <cfvo type="min" val="0"/>
        <cfvo type="max" val="0"/>
        <color rgb="FF008AEF"/>
      </dataBar>
    </cfRule>
  </conditionalFormatting>
  <conditionalFormatting sqref="K25">
    <cfRule type="dataBar" priority="16">
      <dataBar>
        <cfvo type="min" val="0"/>
        <cfvo type="max" val="0"/>
        <color rgb="FF008AEF"/>
      </dataBar>
    </cfRule>
  </conditionalFormatting>
  <conditionalFormatting sqref="K25">
    <cfRule type="dataBar" priority="14">
      <dataBar>
        <cfvo type="min" val="0"/>
        <cfvo type="max" val="0"/>
        <color rgb="FF008AEF"/>
      </dataBar>
    </cfRule>
  </conditionalFormatting>
  <conditionalFormatting sqref="K26">
    <cfRule type="dataBar" priority="13">
      <dataBar>
        <cfvo type="min" val="0"/>
        <cfvo type="max" val="0"/>
        <color rgb="FF008AEF"/>
      </dataBar>
    </cfRule>
  </conditionalFormatting>
  <conditionalFormatting sqref="K26">
    <cfRule type="dataBar" priority="12">
      <dataBar>
        <cfvo type="min" val="0"/>
        <cfvo type="max" val="0"/>
        <color rgb="FF008AEF"/>
      </dataBar>
    </cfRule>
  </conditionalFormatting>
  <conditionalFormatting sqref="K26">
    <cfRule type="dataBar" priority="11">
      <dataBar>
        <cfvo type="min" val="0"/>
        <cfvo type="max" val="0"/>
        <color rgb="FFFFB628"/>
      </dataBar>
    </cfRule>
  </conditionalFormatting>
  <conditionalFormatting sqref="K26">
    <cfRule type="dataBar" priority="9">
      <dataBar>
        <cfvo type="min" val="0"/>
        <cfvo type="max" val="0"/>
        <color rgb="FF008AEF"/>
      </dataBar>
    </cfRule>
  </conditionalFormatting>
  <conditionalFormatting sqref="K26">
    <cfRule type="dataBar" priority="10">
      <dataBar>
        <cfvo type="min" val="0"/>
        <cfvo type="max" val="0"/>
        <color rgb="FF008AEF"/>
      </dataBar>
    </cfRule>
  </conditionalFormatting>
  <conditionalFormatting sqref="K26">
    <cfRule type="dataBar" priority="8">
      <dataBar>
        <cfvo type="min" val="0"/>
        <cfvo type="max" val="0"/>
        <color rgb="FF008AEF"/>
      </dataBar>
    </cfRule>
  </conditionalFormatting>
  <conditionalFormatting sqref="K36:K1048576 K1:K27">
    <cfRule type="dataBar" priority="6">
      <dataBar>
        <cfvo type="min" val="0"/>
        <cfvo type="max" val="0"/>
        <color rgb="FF638EC6"/>
      </dataBar>
      <extLst>
        <ext xmlns:x14="http://schemas.microsoft.com/office/spreadsheetml/2009/9/main" uri="{B025F937-C7B1-47D3-B67F-A62EFF666E3E}">
          <x14:id>{4533F46B-1064-41BB-A44C-2E93EF6B6FAD}</x14:id>
        </ext>
      </extLst>
    </cfRule>
  </conditionalFormatting>
  <conditionalFormatting sqref="K10:K12">
    <cfRule type="dataBar" priority="158">
      <dataBar>
        <cfvo type="min" val="0"/>
        <cfvo type="max" val="0"/>
        <color rgb="FF008AEF"/>
      </dataBar>
    </cfRule>
  </conditionalFormatting>
  <conditionalFormatting sqref="J6:J26">
    <cfRule type="cellIs" dxfId="3" priority="170" operator="greaterThan">
      <formula>1</formula>
    </cfRule>
    <cfRule type="colorScale" priority="171">
      <colorScale>
        <cfvo type="num" val="$Q$7"/>
        <cfvo type="max" val="0"/>
        <color rgb="FFFF0000"/>
        <color rgb="FFFFEF9C"/>
      </colorScale>
    </cfRule>
  </conditionalFormatting>
  <conditionalFormatting sqref="K6:L10">
    <cfRule type="dataBar" priority="174">
      <dataBar>
        <cfvo type="min" val="0"/>
        <cfvo type="max" val="0"/>
        <color rgb="FF008AEF"/>
      </dataBar>
    </cfRule>
  </conditionalFormatting>
  <conditionalFormatting sqref="K7:K11">
    <cfRule type="dataBar" priority="180">
      <dataBar>
        <cfvo type="min" val="0"/>
        <cfvo type="max" val="0"/>
        <color rgb="FF008AEF"/>
      </dataBar>
    </cfRule>
  </conditionalFormatting>
  <conditionalFormatting sqref="K28:K30">
    <cfRule type="dataBar" priority="5">
      <dataBar>
        <cfvo type="min" val="0"/>
        <cfvo type="max" val="0"/>
        <color rgb="FF638EC6"/>
      </dataBar>
      <extLst>
        <ext xmlns:x14="http://schemas.microsoft.com/office/spreadsheetml/2009/9/main" uri="{B025F937-C7B1-47D3-B67F-A62EFF666E3E}">
          <x14:id>{EC9FBB37-B0C3-4F44-B99D-D683AFDCCF6E}</x14:id>
        </ext>
      </extLst>
    </cfRule>
  </conditionalFormatting>
  <conditionalFormatting sqref="K31:K35">
    <cfRule type="cellIs" dxfId="2" priority="2" operator="lessThan">
      <formula>60</formula>
    </cfRule>
    <cfRule type="cellIs" dxfId="1" priority="3" operator="lessThan">
      <formula>0.6</formula>
    </cfRule>
    <cfRule type="cellIs" dxfId="0" priority="4" operator="lessThan">
      <formula>0.6</formula>
    </cfRule>
  </conditionalFormatting>
  <conditionalFormatting sqref="K31:K35">
    <cfRule type="dataBar" priority="1">
      <dataBar>
        <cfvo type="min" val="0"/>
        <cfvo type="max" val="0"/>
        <color rgb="FF638EC6"/>
      </dataBar>
      <extLst>
        <ext xmlns:x14="http://schemas.microsoft.com/office/spreadsheetml/2009/9/main" uri="{B025F937-C7B1-47D3-B67F-A62EFF666E3E}">
          <x14:id>{11D8571A-BFFE-4583-B64D-5FE72B07EF69}</x14:id>
        </ext>
      </extLst>
    </cfRule>
  </conditionalFormatting>
  <conditionalFormatting sqref="C27:I27">
    <cfRule type="dataBar" priority="4285">
      <dataBar>
        <cfvo type="min" val="0"/>
        <cfvo type="max" val="0"/>
        <color rgb="FF008AEF"/>
      </dataBar>
    </cfRule>
  </conditionalFormatting>
  <printOptions horizontalCentered="1"/>
  <pageMargins left="0.62992125984251968" right="0.23622047244094491" top="0.74803149606299213" bottom="0.74803149606299213" header="0.31496062992125984" footer="0.31496062992125984"/>
  <pageSetup paperSize="9" scale="59" orientation="landscape" horizontalDpi="4294967292" verticalDpi="4294967292" r:id="rId1"/>
  <headerFooter>
    <oddHeader>&amp;L&amp;"Arial,Normal"L'ACADEMIE DE :&amp;"Times New Roman,Normal"
&amp;C&amp;"Arial,Normal"BTS METIERS DE LA MODE - VÊTEMENTS</oddHeader>
    <oddFooter>&amp;L&amp;"Arial,Normal"L'INSPECTION GENERALE STI</oddFooter>
  </headerFooter>
  <drawing r:id="rId2"/>
  <extLst>
    <ext xmlns:x14="http://schemas.microsoft.com/office/spreadsheetml/2009/9/main" uri="{78C0D931-6437-407d-A8EE-F0AAD7539E65}">
      <x14:conditionalFormattings>
        <x14:conditionalFormatting xmlns:xm="http://schemas.microsoft.com/office/excel/2006/main">
          <x14:cfRule type="dataBar" id="{1333F771-7D58-4C17-B150-181C06A23569}">
            <x14:dataBar border="1" negativeBarColorSameAsPositive="1" negativeBarBorderColorSameAsPositive="0" axisPosition="none">
              <x14:cfvo type="min"/>
              <x14:cfvo type="max"/>
              <x14:borderColor rgb="FF008AEF"/>
              <x14:negativeBorderColor rgb="FFFFB628"/>
            </x14:dataBar>
          </x14:cfRule>
          <xm:sqref>K13</xm:sqref>
        </x14:conditionalFormatting>
        <x14:conditionalFormatting xmlns:xm="http://schemas.microsoft.com/office/excel/2006/main">
          <x14:cfRule type="dataBar" id="{DA55B7D1-76D2-43FE-AF5F-89F895C7C227}">
            <x14:dataBar minLength="0" maxLength="100" border="1" negativeBarBorderColorSameAsPositive="0">
              <x14:cfvo type="autoMin"/>
              <x14:cfvo type="autoMax"/>
              <x14:borderColor rgb="FFFFB628"/>
              <x14:negativeFillColor rgb="FFFF0000"/>
              <x14:negativeBorderColor rgb="FFFF0000"/>
              <x14:axisColor rgb="FF000000"/>
            </x14:dataBar>
          </x14:cfRule>
          <xm:sqref>K20</xm:sqref>
        </x14:conditionalFormatting>
        <x14:conditionalFormatting xmlns:xm="http://schemas.microsoft.com/office/excel/2006/main">
          <x14:cfRule type="dataBar" id="{4533F46B-1064-41BB-A44C-2E93EF6B6FAD}">
            <x14:dataBar minLength="0" maxLength="100" border="1" negativeBarBorderColorSameAsPositive="0">
              <x14:cfvo type="autoMin"/>
              <x14:cfvo type="autoMax"/>
              <x14:borderColor rgb="FF638EC6"/>
              <x14:negativeFillColor rgb="FFFF0000"/>
              <x14:negativeBorderColor rgb="FFFF0000"/>
              <x14:axisColor rgb="FF000000"/>
            </x14:dataBar>
          </x14:cfRule>
          <xm:sqref>K36:K1048576 K1:K27</xm:sqref>
        </x14:conditionalFormatting>
        <x14:conditionalFormatting xmlns:xm="http://schemas.microsoft.com/office/excel/2006/main">
          <x14:cfRule type="dataBar" id="{EC9FBB37-B0C3-4F44-B99D-D683AFDCCF6E}">
            <x14:dataBar minLength="0" maxLength="100" border="1" negativeBarBorderColorSameAsPositive="0">
              <x14:cfvo type="autoMin"/>
              <x14:cfvo type="autoMax"/>
              <x14:borderColor rgb="FF638EC6"/>
              <x14:negativeFillColor rgb="FFFF0000"/>
              <x14:negativeBorderColor rgb="FFFF0000"/>
              <x14:axisColor rgb="FF000000"/>
            </x14:dataBar>
          </x14:cfRule>
          <xm:sqref>K28:K30</xm:sqref>
        </x14:conditionalFormatting>
        <x14:conditionalFormatting xmlns:xm="http://schemas.microsoft.com/office/excel/2006/main">
          <x14:cfRule type="dataBar" id="{11D8571A-BFFE-4583-B64D-5FE72B07EF69}">
            <x14:dataBar minLength="0" maxLength="100" border="1" negativeBarBorderColorSameAsPositive="0">
              <x14:cfvo type="autoMin"/>
              <x14:cfvo type="autoMax"/>
              <x14:borderColor rgb="FF638EC6"/>
              <x14:negativeFillColor rgb="FFFF0000"/>
              <x14:negativeBorderColor rgb="FFFF0000"/>
              <x14:axisColor rgb="FF000000"/>
            </x14:dataBar>
          </x14:cfRule>
          <xm:sqref>K31:K35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Identification_2018</vt:lpstr>
      <vt:lpstr>Evaluation partie1_2018</vt:lpstr>
      <vt:lpstr>Evaluation partie2_2018</vt:lpstr>
      <vt:lpstr>'Evaluation partie1_2018'!Zone_d_impression</vt:lpstr>
      <vt:lpstr>'Evaluation partie2_2018'!Zone_d_impression</vt:lpstr>
      <vt:lpstr>Identification_2018!Zone_d_impression</vt:lpstr>
    </vt:vector>
  </TitlesOfParts>
  <Company>Rectorat de Clermont-ferrand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RAGE</dc:creator>
  <cp:lastModifiedBy>orousseliere</cp:lastModifiedBy>
  <cp:lastPrinted>2017-12-08T13:27:56Z</cp:lastPrinted>
  <dcterms:created xsi:type="dcterms:W3CDTF">2011-09-27T19:32:21Z</dcterms:created>
  <dcterms:modified xsi:type="dcterms:W3CDTF">2017-12-08T14:38:39Z</dcterms:modified>
</cp:coreProperties>
</file>