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emf" ContentType="image/x-emf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90" windowWidth="28515" windowHeight="12585" activeTab="5"/>
  </bookViews>
  <sheets>
    <sheet name="Métré" sheetId="1" r:id="rId1"/>
    <sheet name="Armatures" sheetId="3" r:id="rId2"/>
    <sheet name="SDBéton" sheetId="5" r:id="rId3"/>
    <sheet name="SD Armature" sheetId="4" r:id="rId4"/>
    <sheet name="Equipage" sheetId="6" r:id="rId5"/>
    <sheet name="Préfa+Pose" sheetId="8" r:id="rId6"/>
    <sheet name="Feuil8" sheetId="9" r:id="rId7"/>
  </sheets>
  <externalReferences>
    <externalReference r:id="rId8"/>
    <externalReference r:id="rId9"/>
    <externalReference r:id="rId10"/>
  </externalReferences>
  <definedNames>
    <definedName name="a" localSheetId="5">#REF!</definedName>
    <definedName name="a">#REF!</definedName>
    <definedName name="cellsoustot1" localSheetId="5">#REF!</definedName>
    <definedName name="cellsoustot1" localSheetId="3">#REF!</definedName>
    <definedName name="cellsoustot1" localSheetId="2">#REF!</definedName>
    <definedName name="cellsoustot1">#REF!</definedName>
    <definedName name="cellsoustot2" localSheetId="0">'[1]DETAIL ESTIMATIF'!#REF!</definedName>
    <definedName name="cellsoustot2" localSheetId="5">#REF!</definedName>
    <definedName name="cellsoustot2" localSheetId="3">#REF!</definedName>
    <definedName name="cellsoustot2" localSheetId="2">#REF!</definedName>
    <definedName name="cellsoustot2">#REF!</definedName>
    <definedName name="cellsoustot3" localSheetId="0">'[1]DETAIL ESTIMATIF'!#REF!</definedName>
    <definedName name="cellsoustot3" localSheetId="5">#REF!</definedName>
    <definedName name="cellsoustot3" localSheetId="3">#REF!</definedName>
    <definedName name="cellsoustot3" localSheetId="2">#REF!</definedName>
    <definedName name="cellsoustot3">#REF!</definedName>
    <definedName name="cellsoustot4" localSheetId="0">'[1]DETAIL ESTIMATIF'!#REF!</definedName>
    <definedName name="cellsoustot4" localSheetId="5">#REF!</definedName>
    <definedName name="cellsoustot4" localSheetId="3">#REF!</definedName>
    <definedName name="cellsoustot4" localSheetId="2">#REF!</definedName>
    <definedName name="cellsoustot4">#REF!</definedName>
    <definedName name="cellsoustot5" localSheetId="0">'[1]DETAIL ESTIMATIF'!#REF!</definedName>
    <definedName name="cellsoustot5" localSheetId="5">#REF!</definedName>
    <definedName name="cellsoustot5" localSheetId="3">#REF!</definedName>
    <definedName name="cellsoustot5" localSheetId="2">#REF!</definedName>
    <definedName name="cellsoustot5">#REF!</definedName>
    <definedName name="cellsoustot6" localSheetId="0">'[1]DETAIL ESTIMATIF'!#REF!</definedName>
    <definedName name="cellsoustot6" localSheetId="5">#REF!</definedName>
    <definedName name="cellsoustot6" localSheetId="3">#REF!</definedName>
    <definedName name="cellsoustot6" localSheetId="2">#REF!</definedName>
    <definedName name="cellsoustot6">#REF!</definedName>
    <definedName name="cellsoustot7" localSheetId="0">'[1]DETAIL ESTIMATIF'!#REF!</definedName>
    <definedName name="cellsoustot7" localSheetId="5">#REF!</definedName>
    <definedName name="cellsoustot7" localSheetId="3">#REF!</definedName>
    <definedName name="cellsoustot7" localSheetId="2">#REF!</definedName>
    <definedName name="cellsoustot7">#REF!</definedName>
    <definedName name="debutsoustot1" localSheetId="5">#REF!</definedName>
    <definedName name="debutsoustot1" localSheetId="3">#REF!</definedName>
    <definedName name="debutsoustot1" localSheetId="2">#REF!</definedName>
    <definedName name="debutsoustot1">#REF!</definedName>
    <definedName name="debutsoustot2" localSheetId="0">'[1]DETAIL ESTIMATIF'!#REF!</definedName>
    <definedName name="debutsoustot2" localSheetId="5">#REF!</definedName>
    <definedName name="debutsoustot2" localSheetId="3">#REF!</definedName>
    <definedName name="debutsoustot2" localSheetId="2">#REF!</definedName>
    <definedName name="debutsoustot2">#REF!</definedName>
    <definedName name="debutsoustot3" localSheetId="0">'[1]DETAIL ESTIMATIF'!#REF!</definedName>
    <definedName name="debutsoustot3" localSheetId="5">#REF!</definedName>
    <definedName name="debutsoustot3" localSheetId="3">#REF!</definedName>
    <definedName name="debutsoustot3" localSheetId="2">#REF!</definedName>
    <definedName name="debutsoustot3">#REF!</definedName>
    <definedName name="debutsoustot4" localSheetId="0">'[1]DETAIL ESTIMATIF'!#REF!</definedName>
    <definedName name="debutsoustot4" localSheetId="5">#REF!</definedName>
    <definedName name="debutsoustot4" localSheetId="3">#REF!</definedName>
    <definedName name="debutsoustot4" localSheetId="2">#REF!</definedName>
    <definedName name="debutsoustot4">#REF!</definedName>
    <definedName name="debutsoustot5" localSheetId="0">'[1]DETAIL ESTIMATIF'!#REF!</definedName>
    <definedName name="debutsoustot5" localSheetId="5">#REF!</definedName>
    <definedName name="debutsoustot5" localSheetId="3">#REF!</definedName>
    <definedName name="debutsoustot5" localSheetId="2">#REF!</definedName>
    <definedName name="debutsoustot5">#REF!</definedName>
    <definedName name="debutsoustot6" localSheetId="0">'[1]DETAIL ESTIMATIF'!#REF!</definedName>
    <definedName name="debutsoustot6" localSheetId="5">#REF!</definedName>
    <definedName name="debutsoustot6" localSheetId="3">#REF!</definedName>
    <definedName name="debutsoustot6" localSheetId="2">#REF!</definedName>
    <definedName name="debutsoustot6">#REF!</definedName>
    <definedName name="debutsoustot7" localSheetId="0">'[1]DETAIL ESTIMATIF'!#REF!</definedName>
    <definedName name="debutsoustot7" localSheetId="5">#REF!</definedName>
    <definedName name="debutsoustot7" localSheetId="3">#REF!</definedName>
    <definedName name="debutsoustot7" localSheetId="2">#REF!</definedName>
    <definedName name="debutsoustot7">#REF!</definedName>
    <definedName name="hs">[3]DH!$C$11</definedName>
    <definedName name="libsoustot1" localSheetId="5">#REF!</definedName>
    <definedName name="libsoustot1" localSheetId="3">#REF!</definedName>
    <definedName name="libsoustot1" localSheetId="2">#REF!</definedName>
    <definedName name="libsoustot1">#REF!</definedName>
    <definedName name="libsoustot2" localSheetId="0">'[1]DETAIL ESTIMATIF'!#REF!</definedName>
    <definedName name="libsoustot2" localSheetId="5">#REF!</definedName>
    <definedName name="libsoustot2" localSheetId="3">#REF!</definedName>
    <definedName name="libsoustot2" localSheetId="2">#REF!</definedName>
    <definedName name="libsoustot2">#REF!</definedName>
    <definedName name="libsoustot3" localSheetId="0">'[1]DETAIL ESTIMATIF'!#REF!</definedName>
    <definedName name="libsoustot3" localSheetId="5">#REF!</definedName>
    <definedName name="libsoustot3" localSheetId="3">#REF!</definedName>
    <definedName name="libsoustot3" localSheetId="2">#REF!</definedName>
    <definedName name="libsoustot3">#REF!</definedName>
    <definedName name="libsoustot4" localSheetId="0">'[1]DETAIL ESTIMATIF'!#REF!</definedName>
    <definedName name="libsoustot4" localSheetId="5">#REF!</definedName>
    <definedName name="libsoustot4" localSheetId="3">#REF!</definedName>
    <definedName name="libsoustot4" localSheetId="2">#REF!</definedName>
    <definedName name="libsoustot4">#REF!</definedName>
    <definedName name="libsoustot5" localSheetId="0">'[1]DETAIL ESTIMATIF'!#REF!</definedName>
    <definedName name="libsoustot5" localSheetId="5">#REF!</definedName>
    <definedName name="libsoustot5" localSheetId="3">#REF!</definedName>
    <definedName name="libsoustot5" localSheetId="2">#REF!</definedName>
    <definedName name="libsoustot5">#REF!</definedName>
    <definedName name="libsoustot6" localSheetId="0">'[1]DETAIL ESTIMATIF'!#REF!</definedName>
    <definedName name="libsoustot6" localSheetId="5">#REF!</definedName>
    <definedName name="libsoustot6" localSheetId="3">#REF!</definedName>
    <definedName name="libsoustot6" localSheetId="2">#REF!</definedName>
    <definedName name="libsoustot6">#REF!</definedName>
    <definedName name="libsoustot7" localSheetId="0">'[1]DETAIL ESTIMATIF'!#REF!</definedName>
    <definedName name="libsoustot7" localSheetId="5">#REF!</definedName>
    <definedName name="libsoustot7" localSheetId="3">#REF!</definedName>
    <definedName name="libsoustot7" localSheetId="2">#REF!</definedName>
    <definedName name="libsoustot7">#REF!</definedName>
    <definedName name="numsoustot1" localSheetId="5">#REF!</definedName>
    <definedName name="numsoustot1" localSheetId="3">#REF!</definedName>
    <definedName name="numsoustot1" localSheetId="2">#REF!</definedName>
    <definedName name="numsoustot1">#REF!</definedName>
    <definedName name="numsoustot2" localSheetId="0">'[1]DETAIL ESTIMATIF'!#REF!</definedName>
    <definedName name="numsoustot2" localSheetId="5">#REF!</definedName>
    <definedName name="numsoustot2" localSheetId="3">#REF!</definedName>
    <definedName name="numsoustot2" localSheetId="2">#REF!</definedName>
    <definedName name="numsoustot2">#REF!</definedName>
    <definedName name="numsoustot3" localSheetId="0">'[1]DETAIL ESTIMATIF'!#REF!</definedName>
    <definedName name="numsoustot3" localSheetId="5">#REF!</definedName>
    <definedName name="numsoustot3" localSheetId="3">#REF!</definedName>
    <definedName name="numsoustot3" localSheetId="2">#REF!</definedName>
    <definedName name="numsoustot3">#REF!</definedName>
    <definedName name="numsoustot4" localSheetId="0">'[1]DETAIL ESTIMATIF'!#REF!</definedName>
    <definedName name="numsoustot4" localSheetId="5">#REF!</definedName>
    <definedName name="numsoustot4" localSheetId="3">#REF!</definedName>
    <definedName name="numsoustot4" localSheetId="2">#REF!</definedName>
    <definedName name="numsoustot4">#REF!</definedName>
    <definedName name="numsoustot5" localSheetId="0">'[1]DETAIL ESTIMATIF'!#REF!</definedName>
    <definedName name="numsoustot5" localSheetId="5">#REF!</definedName>
    <definedName name="numsoustot5" localSheetId="3">#REF!</definedName>
    <definedName name="numsoustot5" localSheetId="2">#REF!</definedName>
    <definedName name="numsoustot5">#REF!</definedName>
    <definedName name="numsoustot6" localSheetId="0">'[1]DETAIL ESTIMATIF'!#REF!</definedName>
    <definedName name="numsoustot6" localSheetId="5">#REF!</definedName>
    <definedName name="numsoustot6" localSheetId="3">#REF!</definedName>
    <definedName name="numsoustot6" localSheetId="2">#REF!</definedName>
    <definedName name="numsoustot6">#REF!</definedName>
    <definedName name="numsoustot7" localSheetId="0">'[1]DETAIL ESTIMATIF'!#REF!</definedName>
    <definedName name="numsoustot7" localSheetId="5">#REF!</definedName>
    <definedName name="numsoustot7" localSheetId="3">#REF!</definedName>
    <definedName name="numsoustot7" localSheetId="2">#REF!</definedName>
    <definedName name="numsoustot7">#REF!</definedName>
    <definedName name="ss" localSheetId="5">#REF!</definedName>
    <definedName name="ss">#REF!</definedName>
  </definedNames>
  <calcPr calcId="125725"/>
</workbook>
</file>

<file path=xl/calcChain.xml><?xml version="1.0" encoding="utf-8"?>
<calcChain xmlns="http://schemas.openxmlformats.org/spreadsheetml/2006/main">
  <c r="F16" i="8"/>
  <c r="F14"/>
  <c r="F22"/>
  <c r="F21"/>
  <c r="F15"/>
  <c r="F13"/>
  <c r="F12"/>
  <c r="F23"/>
  <c r="F20"/>
  <c r="F24" s="1"/>
  <c r="F19"/>
  <c r="B8"/>
  <c r="F8" s="1"/>
  <c r="F9" s="1"/>
  <c r="E5"/>
  <c r="F19" i="6"/>
  <c r="F17"/>
  <c r="F13" i="4"/>
  <c r="B4"/>
  <c r="F14" i="5"/>
  <c r="F18" i="6"/>
  <c r="F13"/>
  <c r="F12"/>
  <c r="B8"/>
  <c r="F8" s="1"/>
  <c r="E5"/>
  <c r="F19" i="5"/>
  <c r="F15"/>
  <c r="F13"/>
  <c r="F12"/>
  <c r="F8"/>
  <c r="E5"/>
  <c r="F17" i="4"/>
  <c r="F9" i="5" l="1"/>
  <c r="F14" i="4"/>
  <c r="B8"/>
  <c r="F8" s="1"/>
  <c r="F9" s="1"/>
  <c r="F10" s="1"/>
  <c r="F9" i="6"/>
  <c r="F14"/>
  <c r="F20"/>
  <c r="F18" i="4"/>
  <c r="E5"/>
  <c r="F20" i="5"/>
  <c r="F16"/>
  <c r="B25" i="8" l="1"/>
  <c r="B26" s="1"/>
  <c r="B28" s="1"/>
  <c r="B21" i="6"/>
  <c r="B22" s="1"/>
  <c r="B24" s="1"/>
  <c r="B19" i="4"/>
  <c r="B20" s="1"/>
  <c r="B22" s="1"/>
  <c r="B21" i="5"/>
  <c r="B22" s="1"/>
  <c r="B24" s="1"/>
  <c r="J17" i="3"/>
  <c r="J18" s="1"/>
  <c r="J20" s="1"/>
  <c r="G17"/>
  <c r="G18" s="1"/>
  <c r="G20" s="1"/>
  <c r="E16"/>
  <c r="G15"/>
  <c r="E14"/>
  <c r="E17" s="1"/>
  <c r="E18" s="1"/>
  <c r="E20" s="1"/>
  <c r="F13"/>
  <c r="F17" s="1"/>
  <c r="F18" s="1"/>
  <c r="F20" s="1"/>
  <c r="G12"/>
  <c r="G11"/>
  <c r="I10"/>
  <c r="I9"/>
  <c r="H8"/>
  <c r="H17" s="1"/>
  <c r="H18" s="1"/>
  <c r="H20" s="1"/>
  <c r="I17" l="1"/>
  <c r="I18" s="1"/>
  <c r="I20" s="1"/>
  <c r="E21" s="1"/>
  <c r="E23" s="1"/>
  <c r="F24" i="1" l="1"/>
  <c r="F23" l="1"/>
  <c r="D27"/>
  <c r="F27" s="1"/>
  <c r="H27" s="1"/>
  <c r="F17"/>
  <c r="F16"/>
  <c r="F15"/>
  <c r="F14"/>
  <c r="E13"/>
  <c r="F13"/>
  <c r="F12"/>
  <c r="F11"/>
  <c r="F10"/>
  <c r="F9"/>
  <c r="F8"/>
  <c r="F7"/>
  <c r="F6"/>
  <c r="F21"/>
  <c r="F20"/>
  <c r="F5"/>
  <c r="F22" l="1"/>
  <c r="H24" s="1"/>
  <c r="H17"/>
</calcChain>
</file>

<file path=xl/sharedStrings.xml><?xml version="1.0" encoding="utf-8"?>
<sst xmlns="http://schemas.openxmlformats.org/spreadsheetml/2006/main" count="280" uniqueCount="121">
  <si>
    <t>METRE / AVANT-METRE</t>
  </si>
  <si>
    <t>N°</t>
  </si>
  <si>
    <t>DESIGNATION - CALCULS</t>
  </si>
  <si>
    <t>Unités</t>
  </si>
  <si>
    <t>Quantités</t>
  </si>
  <si>
    <t>Nombre</t>
  </si>
  <si>
    <t>L(m)</t>
  </si>
  <si>
    <t>h(m)</t>
  </si>
  <si>
    <r>
      <t>S(m</t>
    </r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>)</t>
    </r>
  </si>
  <si>
    <r>
      <t>m</t>
    </r>
    <r>
      <rPr>
        <b/>
        <vertAlign val="superscript"/>
        <sz val="8"/>
        <rFont val="Arial"/>
        <family val="2"/>
      </rPr>
      <t>2</t>
    </r>
  </si>
  <si>
    <t>l(m)</t>
  </si>
  <si>
    <t>Abouts</t>
  </si>
  <si>
    <t>COFFRAGE TABLIER</t>
  </si>
  <si>
    <r>
      <t>V(m</t>
    </r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>)</t>
    </r>
  </si>
  <si>
    <r>
      <t>m</t>
    </r>
    <r>
      <rPr>
        <b/>
        <vertAlign val="superscript"/>
        <sz val="8"/>
        <rFont val="Arial"/>
        <family val="2"/>
      </rPr>
      <t>3</t>
    </r>
  </si>
  <si>
    <r>
      <t>kg/m</t>
    </r>
    <r>
      <rPr>
        <vertAlign val="superscript"/>
        <sz val="8"/>
        <rFont val="Arial"/>
        <family val="2"/>
      </rPr>
      <t>3</t>
    </r>
  </si>
  <si>
    <t>kg</t>
  </si>
  <si>
    <t>ARMATURE Tablier</t>
  </si>
  <si>
    <t>Sous-face ext</t>
  </si>
  <si>
    <t>Sous-face int</t>
  </si>
  <si>
    <t>l ou h (m)</t>
  </si>
  <si>
    <t>Faces latérales verticales</t>
  </si>
  <si>
    <t>Sur-épaisseur sur PRS</t>
  </si>
  <si>
    <t>Biais sur culées</t>
  </si>
  <si>
    <t>CULEES Faces latérales verticales</t>
  </si>
  <si>
    <t>CULEES Sous-face ext</t>
  </si>
  <si>
    <t>CULEES Sous-face int</t>
  </si>
  <si>
    <t>Longrines Face int</t>
  </si>
  <si>
    <t>Longrines Face ext</t>
  </si>
  <si>
    <t>Abouts Longrines</t>
  </si>
  <si>
    <t>BETON TABLIER</t>
  </si>
  <si>
    <t>Section courante</t>
  </si>
  <si>
    <t>Sur-épaisseur PRS</t>
  </si>
  <si>
    <t>Sur-épaisseur Culées</t>
  </si>
  <si>
    <t>Reprise volume Tablier</t>
  </si>
  <si>
    <t>Longrines BN4</t>
  </si>
  <si>
    <t>Cadre à remplir par le candidat</t>
  </si>
  <si>
    <t>Sujet 4</t>
  </si>
  <si>
    <t>NOM</t>
  </si>
  <si>
    <t>Voile 1 Face</t>
  </si>
  <si>
    <t>Prénom</t>
  </si>
  <si>
    <t>Repère</t>
  </si>
  <si>
    <t>Diamètre</t>
  </si>
  <si>
    <t>Nombre d'éléments</t>
  </si>
  <si>
    <t>Longueur développées</t>
  </si>
  <si>
    <t>Longueurs partielles par diamètre</t>
  </si>
  <si>
    <t>Longueur totale par diamètre</t>
  </si>
  <si>
    <t>Masses linéaires (kg/m)</t>
  </si>
  <si>
    <t>Masses linéaires totales</t>
  </si>
  <si>
    <t>RATIO ARMATURE HOURDIS</t>
  </si>
  <si>
    <t>Longueur compris chutes (+6%)</t>
  </si>
  <si>
    <t>Masses totales (kg)</t>
  </si>
  <si>
    <t>Volume de béton pour 1 mètre (m3)</t>
  </si>
  <si>
    <t>Ratios d'armatures (kg/m3)</t>
  </si>
  <si>
    <t>Page: 1/1</t>
  </si>
  <si>
    <t>SOUS DETAIL DE PRIX UNITAIRE</t>
  </si>
  <si>
    <t>Chantier:</t>
  </si>
  <si>
    <t>Prix N°</t>
  </si>
  <si>
    <t>Désignation</t>
  </si>
  <si>
    <t>Quantité</t>
  </si>
  <si>
    <t>Rendement</t>
  </si>
  <si>
    <t>kg/h</t>
  </si>
  <si>
    <t>Durée</t>
  </si>
  <si>
    <t>heures</t>
  </si>
  <si>
    <t>Déboursé sec Matériaux</t>
  </si>
  <si>
    <t>Désignations</t>
  </si>
  <si>
    <t>Unité</t>
  </si>
  <si>
    <t>Pertes</t>
  </si>
  <si>
    <t>Prix Unitaire</t>
  </si>
  <si>
    <t>TOTAL</t>
  </si>
  <si>
    <t>Armature HA façonnées non assemblées</t>
  </si>
  <si>
    <t>Divers consommables (cales, fils à ligaturer) +5%</t>
  </si>
  <si>
    <t>Déboursé sec Matériels</t>
  </si>
  <si>
    <t>Désignations Matériel</t>
  </si>
  <si>
    <t>Coût Unitaire</t>
  </si>
  <si>
    <t>Déboursé Main d'œuvre</t>
  </si>
  <si>
    <t>Désignations Qualification</t>
  </si>
  <si>
    <t>Coût Horaire</t>
  </si>
  <si>
    <t>pers</t>
  </si>
  <si>
    <t>Déboursé TOTAL SEC</t>
  </si>
  <si>
    <t>Prix Unitaire en DS</t>
  </si>
  <si>
    <r>
      <t>le m</t>
    </r>
    <r>
      <rPr>
        <vertAlign val="superscript"/>
        <sz val="9"/>
        <rFont val="Arial Narrow"/>
        <family val="2"/>
      </rPr>
      <t>3</t>
    </r>
  </si>
  <si>
    <t>Coefficient de Vente K</t>
  </si>
  <si>
    <t>Prix Unitaire de vente H.T.</t>
  </si>
  <si>
    <t>m3</t>
  </si>
  <si>
    <t>m3/h</t>
  </si>
  <si>
    <t>Béton  C35/45</t>
  </si>
  <si>
    <t>Benne à béton 1000 litres</t>
  </si>
  <si>
    <t>m2</t>
  </si>
  <si>
    <t>m2/h</t>
  </si>
  <si>
    <t>Huile de coffrage (0,2 L/m2)</t>
  </si>
  <si>
    <t>L</t>
  </si>
  <si>
    <t>ens</t>
  </si>
  <si>
    <t>le m2</t>
  </si>
  <si>
    <t>Prix de vente H.T.</t>
  </si>
  <si>
    <t>PONT DE CAYRAC  SUJET 0 U42</t>
  </si>
  <si>
    <t>Grue Mobile 25 T</t>
  </si>
  <si>
    <t>Durée (j)</t>
  </si>
  <si>
    <t>Armatures</t>
  </si>
  <si>
    <t>Coffrage avec Equipage</t>
  </si>
  <si>
    <t>Location Equipage Mobile</t>
  </si>
  <si>
    <t>Achat contre-plaqué neuf</t>
  </si>
  <si>
    <t>Déplacements équipage</t>
  </si>
  <si>
    <t>Ouvriers</t>
  </si>
  <si>
    <t>Fabrication banc de coffrage</t>
  </si>
  <si>
    <t>Démontage banc de coffrage</t>
  </si>
  <si>
    <t>Coffrage des 13 dalles</t>
  </si>
  <si>
    <t>Solution 1</t>
  </si>
  <si>
    <t>Grue 80 T pour la pose</t>
  </si>
  <si>
    <t>Pose des 13 dalles</t>
  </si>
  <si>
    <t>Clavage des 13 dalles</t>
  </si>
  <si>
    <t>Coffrage Dalles préfas sur chantier + pose</t>
  </si>
  <si>
    <t xml:space="preserve">Aiguilles vibrantes à air </t>
  </si>
  <si>
    <t>Compresseur diesel 25cv</t>
  </si>
  <si>
    <t>Durée (h)</t>
  </si>
  <si>
    <t>Location Coffrage DOKA pour moule</t>
  </si>
  <si>
    <t>Grue 25 t pour le décoffrage</t>
  </si>
  <si>
    <t>Montage de l'équipage</t>
  </si>
  <si>
    <t>Démontage de l'équipage</t>
  </si>
  <si>
    <t>Bétonnage Solution  1 ou 2</t>
  </si>
  <si>
    <t>Armatures Solution 1 ou 2</t>
  </si>
</sst>
</file>

<file path=xl/styles.xml><?xml version="1.0" encoding="utf-8"?>
<styleSheet xmlns="http://schemas.openxmlformats.org/spreadsheetml/2006/main">
  <numFmts count="4">
    <numFmt numFmtId="44" formatCode="_-* #,##0.00\ &quot;€&quot;_-;\-* #,##0.00\ &quot;€&quot;_-;_-* &quot;-&quot;??\ &quot;€&quot;_-;_-@_-"/>
    <numFmt numFmtId="164" formatCode="0.0"/>
    <numFmt numFmtId="165" formatCode="0.000"/>
    <numFmt numFmtId="166" formatCode="_-* #,##0.00\ [$€-40C]_-;\-* #,##0.00\ [$€-40C]_-;_-* &quot;-&quot;??\ [$€-40C]_-;_-@_-"/>
  </numFmts>
  <fonts count="22">
    <font>
      <sz val="10"/>
      <name val="Arial"/>
    </font>
    <font>
      <sz val="9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b/>
      <vertAlign val="superscript"/>
      <sz val="8"/>
      <name val="Arial"/>
      <family val="2"/>
    </font>
    <font>
      <b/>
      <u val="double"/>
      <sz val="8"/>
      <name val="Arial"/>
      <family val="2"/>
    </font>
    <font>
      <i/>
      <sz val="8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b/>
      <sz val="12"/>
      <name val="Arial Narrow"/>
      <family val="2"/>
    </font>
    <font>
      <sz val="9"/>
      <name val="Arial Narrow"/>
      <family val="2"/>
    </font>
    <font>
      <b/>
      <sz val="9"/>
      <name val="Arial Narrow"/>
      <family val="2"/>
    </font>
    <font>
      <b/>
      <sz val="10"/>
      <color rgb="FF00B050"/>
      <name val="Arial Narrow"/>
      <family val="2"/>
    </font>
    <font>
      <b/>
      <sz val="10"/>
      <color rgb="FF7030A0"/>
      <name val="Arial Narrow"/>
      <family val="2"/>
    </font>
    <font>
      <b/>
      <sz val="10"/>
      <color rgb="FFFF0000"/>
      <name val="Arial Narrow"/>
      <family val="2"/>
    </font>
    <font>
      <sz val="9"/>
      <color rgb="FFFF0000"/>
      <name val="Arial Narrow"/>
      <family val="2"/>
    </font>
    <font>
      <b/>
      <sz val="9"/>
      <name val="Arial"/>
      <family val="2"/>
    </font>
    <font>
      <b/>
      <sz val="10"/>
      <name val="Arial Narrow"/>
      <family val="2"/>
    </font>
    <font>
      <b/>
      <sz val="10"/>
      <color rgb="FF0070C0"/>
      <name val="Arial Narrow"/>
      <family val="2"/>
    </font>
    <font>
      <vertAlign val="superscript"/>
      <sz val="9"/>
      <name val="Arial Narrow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2" fillId="0" borderId="0"/>
    <xf numFmtId="0" fontId="3" fillId="0" borderId="0"/>
    <xf numFmtId="44" fontId="2" fillId="0" borderId="0" applyFont="0" applyFill="0" applyBorder="0" applyAlignment="0" applyProtection="0"/>
  </cellStyleXfs>
  <cellXfs count="107">
    <xf numFmtId="0" fontId="0" fillId="0" borderId="0" xfId="0"/>
    <xf numFmtId="0" fontId="1" fillId="0" borderId="1" xfId="0" applyFont="1" applyBorder="1"/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2" xfId="0" applyFont="1" applyBorder="1"/>
    <xf numFmtId="0" fontId="4" fillId="0" borderId="3" xfId="0" applyFont="1" applyBorder="1"/>
    <xf numFmtId="0" fontId="3" fillId="0" borderId="3" xfId="0" applyFont="1" applyBorder="1"/>
    <xf numFmtId="0" fontId="4" fillId="0" borderId="4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64" fontId="3" fillId="0" borderId="4" xfId="0" applyNumberFormat="1" applyFont="1" applyBorder="1" applyAlignment="1">
      <alignment horizontal="center" vertical="center"/>
    </xf>
    <xf numFmtId="0" fontId="3" fillId="0" borderId="0" xfId="0" applyFont="1" applyBorder="1"/>
    <xf numFmtId="2" fontId="7" fillId="0" borderId="4" xfId="0" applyNumberFormat="1" applyFont="1" applyBorder="1" applyAlignment="1">
      <alignment horizontal="center"/>
    </xf>
    <xf numFmtId="0" fontId="3" fillId="0" borderId="4" xfId="0" applyFont="1" applyBorder="1"/>
    <xf numFmtId="165" fontId="3" fillId="0" borderId="0" xfId="0" applyNumberFormat="1" applyFont="1" applyBorder="1" applyAlignment="1">
      <alignment horizontal="center" vertical="center"/>
    </xf>
    <xf numFmtId="165" fontId="4" fillId="0" borderId="0" xfId="0" applyNumberFormat="1" applyFont="1" applyBorder="1" applyAlignment="1">
      <alignment horizontal="center"/>
    </xf>
    <xf numFmtId="0" fontId="8" fillId="0" borderId="0" xfId="0" applyFont="1" applyBorder="1" applyAlignment="1">
      <alignment horizontal="right"/>
    </xf>
    <xf numFmtId="0" fontId="4" fillId="0" borderId="4" xfId="0" applyFont="1" applyBorder="1" applyAlignment="1">
      <alignment horizontal="center" vertical="center"/>
    </xf>
    <xf numFmtId="164" fontId="7" fillId="0" borderId="4" xfId="0" applyNumberFormat="1" applyFont="1" applyBorder="1" applyAlignment="1">
      <alignment horizontal="center" vertical="center"/>
    </xf>
    <xf numFmtId="2" fontId="3" fillId="0" borderId="0" xfId="0" applyNumberFormat="1" applyFont="1" applyBorder="1" applyAlignment="1">
      <alignment horizontal="center" vertical="center"/>
    </xf>
    <xf numFmtId="2" fontId="4" fillId="0" borderId="0" xfId="0" applyNumberFormat="1" applyFont="1" applyBorder="1" applyAlignment="1">
      <alignment horizontal="center"/>
    </xf>
    <xf numFmtId="1" fontId="4" fillId="0" borderId="0" xfId="0" applyNumberFormat="1" applyFont="1" applyBorder="1" applyAlignment="1">
      <alignment horizontal="center"/>
    </xf>
    <xf numFmtId="1" fontId="7" fillId="0" borderId="4" xfId="0" applyNumberFormat="1" applyFont="1" applyBorder="1" applyAlignment="1">
      <alignment horizontal="center" vertical="center"/>
    </xf>
    <xf numFmtId="164" fontId="7" fillId="0" borderId="4" xfId="0" applyNumberFormat="1" applyFont="1" applyBorder="1" applyAlignment="1">
      <alignment horizontal="center"/>
    </xf>
    <xf numFmtId="2" fontId="4" fillId="0" borderId="0" xfId="0" applyNumberFormat="1" applyFont="1" applyBorder="1" applyAlignment="1">
      <alignment horizontal="center" vertical="center"/>
    </xf>
    <xf numFmtId="2" fontId="3" fillId="0" borderId="0" xfId="0" applyNumberFormat="1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" xfId="1" applyBorder="1" applyAlignment="1">
      <alignment horizontal="center"/>
    </xf>
    <xf numFmtId="0" fontId="2" fillId="0" borderId="0" xfId="1" applyAlignment="1">
      <alignment horizontal="center"/>
    </xf>
    <xf numFmtId="0" fontId="2" fillId="0" borderId="5" xfId="1" applyBorder="1" applyAlignment="1">
      <alignment horizontal="center" vertical="center"/>
    </xf>
    <xf numFmtId="0" fontId="2" fillId="0" borderId="3" xfId="1" applyBorder="1" applyAlignment="1">
      <alignment horizontal="center" vertical="center"/>
    </xf>
    <xf numFmtId="0" fontId="2" fillId="0" borderId="6" xfId="1" applyBorder="1" applyAlignment="1">
      <alignment horizontal="center" vertical="center"/>
    </xf>
    <xf numFmtId="0" fontId="2" fillId="0" borderId="0" xfId="1" applyBorder="1" applyAlignment="1">
      <alignment horizontal="center" vertical="center"/>
    </xf>
    <xf numFmtId="0" fontId="2" fillId="0" borderId="1" xfId="1" applyBorder="1" applyAlignment="1">
      <alignment horizontal="center"/>
    </xf>
    <xf numFmtId="0" fontId="2" fillId="0" borderId="7" xfId="1" applyBorder="1" applyAlignment="1">
      <alignment horizontal="center" vertical="center"/>
    </xf>
    <xf numFmtId="0" fontId="2" fillId="0" borderId="8" xfId="1" applyBorder="1" applyAlignment="1">
      <alignment horizontal="center" vertical="center"/>
    </xf>
    <xf numFmtId="0" fontId="2" fillId="0" borderId="9" xfId="1" applyBorder="1" applyAlignment="1">
      <alignment horizontal="center" vertical="center"/>
    </xf>
    <xf numFmtId="0" fontId="2" fillId="0" borderId="1" xfId="1" applyBorder="1" applyAlignment="1">
      <alignment horizontal="center" vertical="center" wrapText="1"/>
    </xf>
    <xf numFmtId="0" fontId="2" fillId="0" borderId="1" xfId="1" applyBorder="1" applyAlignment="1">
      <alignment horizontal="center" wrapText="1"/>
    </xf>
    <xf numFmtId="0" fontId="10" fillId="0" borderId="1" xfId="1" applyFont="1" applyBorder="1" applyAlignment="1">
      <alignment horizontal="center" vertical="center"/>
    </xf>
    <xf numFmtId="0" fontId="2" fillId="0" borderId="1" xfId="1" applyBorder="1" applyAlignment="1">
      <alignment horizontal="center" vertical="center"/>
    </xf>
    <xf numFmtId="164" fontId="2" fillId="0" borderId="1" xfId="1" applyNumberFormat="1" applyBorder="1" applyAlignment="1">
      <alignment horizontal="center" vertical="center"/>
    </xf>
    <xf numFmtId="0" fontId="2" fillId="0" borderId="1" xfId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2" fontId="2" fillId="0" borderId="1" xfId="1" applyNumberFormat="1" applyBorder="1" applyAlignment="1">
      <alignment horizontal="center" vertical="center"/>
    </xf>
    <xf numFmtId="2" fontId="10" fillId="0" borderId="1" xfId="1" applyNumberFormat="1" applyFont="1" applyBorder="1" applyAlignment="1">
      <alignment horizontal="center" vertical="center"/>
    </xf>
    <xf numFmtId="0" fontId="2" fillId="0" borderId="7" xfId="1" applyBorder="1" applyAlignment="1">
      <alignment horizontal="center"/>
    </xf>
    <xf numFmtId="0" fontId="2" fillId="0" borderId="8" xfId="1" applyBorder="1" applyAlignment="1">
      <alignment horizontal="center"/>
    </xf>
    <xf numFmtId="0" fontId="2" fillId="0" borderId="14" xfId="1" applyBorder="1" applyAlignment="1">
      <alignment horizontal="center" vertical="center" wrapText="1"/>
    </xf>
    <xf numFmtId="0" fontId="2" fillId="0" borderId="14" xfId="1" applyBorder="1" applyAlignment="1">
      <alignment horizontal="center" wrapText="1"/>
    </xf>
    <xf numFmtId="0" fontId="9" fillId="0" borderId="1" xfId="1" applyFont="1" applyBorder="1" applyAlignment="1">
      <alignment horizontal="center" vertical="center"/>
    </xf>
    <xf numFmtId="0" fontId="11" fillId="0" borderId="10" xfId="1" applyFont="1" applyBorder="1" applyAlignment="1">
      <alignment horizontal="centerContinuous" vertical="center"/>
    </xf>
    <xf numFmtId="0" fontId="12" fillId="0" borderId="11" xfId="1" applyFont="1" applyBorder="1" applyAlignment="1">
      <alignment horizontal="centerContinuous" vertical="center"/>
    </xf>
    <xf numFmtId="0" fontId="12" fillId="0" borderId="12" xfId="1" applyFont="1" applyBorder="1" applyAlignment="1">
      <alignment horizontal="centerContinuous" vertical="center"/>
    </xf>
    <xf numFmtId="0" fontId="12" fillId="0" borderId="0" xfId="1" applyFont="1" applyAlignment="1">
      <alignment horizontal="center" vertical="center"/>
    </xf>
    <xf numFmtId="0" fontId="13" fillId="0" borderId="1" xfId="1" applyFont="1" applyBorder="1" applyAlignment="1">
      <alignment horizontal="center" vertical="center"/>
    </xf>
    <xf numFmtId="0" fontId="14" fillId="0" borderId="10" xfId="1" applyFont="1" applyBorder="1" applyAlignment="1">
      <alignment horizontal="center" vertical="center"/>
    </xf>
    <xf numFmtId="0" fontId="14" fillId="0" borderId="11" xfId="1" applyFont="1" applyBorder="1" applyAlignment="1">
      <alignment horizontal="center" vertical="center"/>
    </xf>
    <xf numFmtId="0" fontId="14" fillId="0" borderId="12" xfId="1" applyFont="1" applyBorder="1" applyAlignment="1">
      <alignment horizontal="center" vertical="center"/>
    </xf>
    <xf numFmtId="0" fontId="12" fillId="0" borderId="10" xfId="1" applyFont="1" applyBorder="1" applyAlignment="1">
      <alignment horizontal="center" vertical="center"/>
    </xf>
    <xf numFmtId="0" fontId="12" fillId="0" borderId="12" xfId="1" applyFont="1" applyBorder="1" applyAlignment="1">
      <alignment horizontal="center" vertical="center"/>
    </xf>
    <xf numFmtId="0" fontId="15" fillId="0" borderId="10" xfId="1" applyFont="1" applyBorder="1" applyAlignment="1">
      <alignment horizontal="center" vertical="center"/>
    </xf>
    <xf numFmtId="0" fontId="15" fillId="0" borderId="12" xfId="1" applyFont="1" applyBorder="1" applyAlignment="1">
      <alignment horizontal="center" vertical="center"/>
    </xf>
    <xf numFmtId="0" fontId="16" fillId="0" borderId="10" xfId="1" applyFont="1" applyBorder="1" applyAlignment="1">
      <alignment horizontal="center" vertical="center"/>
    </xf>
    <xf numFmtId="0" fontId="17" fillId="0" borderId="12" xfId="1" applyFont="1" applyBorder="1" applyAlignment="1">
      <alignment horizontal="center" vertical="center"/>
    </xf>
    <xf numFmtId="0" fontId="12" fillId="0" borderId="11" xfId="1" applyFont="1" applyBorder="1" applyAlignment="1">
      <alignment horizontal="center" vertical="center"/>
    </xf>
    <xf numFmtId="2" fontId="12" fillId="0" borderId="11" xfId="1" applyNumberFormat="1" applyFont="1" applyBorder="1" applyAlignment="1">
      <alignment horizontal="center" vertical="center"/>
    </xf>
    <xf numFmtId="0" fontId="12" fillId="0" borderId="0" xfId="1" applyFont="1" applyBorder="1" applyAlignment="1">
      <alignment horizontal="center" vertical="center"/>
    </xf>
    <xf numFmtId="0" fontId="18" fillId="0" borderId="0" xfId="1" applyFont="1" applyBorder="1" applyAlignment="1">
      <alignment horizontal="center" vertical="center"/>
    </xf>
    <xf numFmtId="0" fontId="2" fillId="0" borderId="0" xfId="1" applyBorder="1"/>
    <xf numFmtId="0" fontId="2" fillId="0" borderId="0" xfId="1"/>
    <xf numFmtId="0" fontId="12" fillId="0" borderId="1" xfId="1" applyFont="1" applyBorder="1" applyAlignment="1">
      <alignment horizontal="center" vertical="center"/>
    </xf>
    <xf numFmtId="0" fontId="12" fillId="0" borderId="2" xfId="1" applyFont="1" applyBorder="1" applyAlignment="1">
      <alignment horizontal="center" vertical="center"/>
    </xf>
    <xf numFmtId="0" fontId="12" fillId="0" borderId="13" xfId="1" applyFont="1" applyBorder="1" applyAlignment="1">
      <alignment horizontal="center" vertical="center"/>
    </xf>
    <xf numFmtId="0" fontId="12" fillId="0" borderId="15" xfId="1" applyFont="1" applyBorder="1" applyAlignment="1">
      <alignment horizontal="center" vertical="center"/>
    </xf>
    <xf numFmtId="44" fontId="12" fillId="0" borderId="0" xfId="3" applyFont="1" applyBorder="1" applyAlignment="1">
      <alignment horizontal="center" vertical="center"/>
    </xf>
    <xf numFmtId="44" fontId="12" fillId="0" borderId="4" xfId="3" applyFont="1" applyBorder="1" applyAlignment="1">
      <alignment horizontal="center" vertical="center"/>
    </xf>
    <xf numFmtId="0" fontId="12" fillId="0" borderId="4" xfId="1" applyFont="1" applyBorder="1" applyAlignment="1">
      <alignment horizontal="center" vertical="center"/>
    </xf>
    <xf numFmtId="0" fontId="12" fillId="0" borderId="7" xfId="1" applyFont="1" applyBorder="1" applyAlignment="1">
      <alignment horizontal="center" vertical="center"/>
    </xf>
    <xf numFmtId="0" fontId="12" fillId="0" borderId="14" xfId="1" applyFont="1" applyBorder="1" applyAlignment="1">
      <alignment horizontal="center" vertical="center"/>
    </xf>
    <xf numFmtId="0" fontId="12" fillId="0" borderId="9" xfId="1" applyFont="1" applyBorder="1" applyAlignment="1">
      <alignment horizontal="center" vertical="center"/>
    </xf>
    <xf numFmtId="44" fontId="12" fillId="0" borderId="8" xfId="3" applyFont="1" applyBorder="1" applyAlignment="1">
      <alignment horizontal="center" vertical="center"/>
    </xf>
    <xf numFmtId="44" fontId="12" fillId="0" borderId="14" xfId="3" applyFont="1" applyBorder="1" applyAlignment="1">
      <alignment horizontal="center" vertical="center"/>
    </xf>
    <xf numFmtId="0" fontId="18" fillId="0" borderId="8" xfId="1" applyFont="1" applyBorder="1" applyAlignment="1">
      <alignment horizontal="center" vertical="center"/>
    </xf>
    <xf numFmtId="0" fontId="2" fillId="0" borderId="8" xfId="1" applyBorder="1"/>
    <xf numFmtId="0" fontId="10" fillId="0" borderId="8" xfId="1" applyFont="1" applyBorder="1"/>
    <xf numFmtId="166" fontId="12" fillId="0" borderId="0" xfId="1" applyNumberFormat="1" applyFont="1" applyBorder="1" applyAlignment="1">
      <alignment horizontal="center" vertical="center"/>
    </xf>
    <xf numFmtId="166" fontId="12" fillId="0" borderId="4" xfId="1" applyNumberFormat="1" applyFont="1" applyBorder="1" applyAlignment="1">
      <alignment horizontal="center" vertical="center"/>
    </xf>
    <xf numFmtId="166" fontId="12" fillId="0" borderId="8" xfId="1" applyNumberFormat="1" applyFont="1" applyBorder="1" applyAlignment="1">
      <alignment horizontal="center" vertical="center"/>
    </xf>
    <xf numFmtId="166" fontId="12" fillId="0" borderId="14" xfId="1" applyNumberFormat="1" applyFont="1" applyBorder="1" applyAlignment="1">
      <alignment horizontal="center" vertical="center"/>
    </xf>
    <xf numFmtId="0" fontId="13" fillId="0" borderId="14" xfId="1" applyFont="1" applyBorder="1" applyAlignment="1">
      <alignment horizontal="center" vertical="center"/>
    </xf>
    <xf numFmtId="44" fontId="13" fillId="0" borderId="14" xfId="3" applyFont="1" applyBorder="1" applyAlignment="1">
      <alignment horizontal="center" vertical="center"/>
    </xf>
    <xf numFmtId="0" fontId="12" fillId="0" borderId="8" xfId="1" applyFont="1" applyBorder="1" applyAlignment="1">
      <alignment horizontal="center" vertical="center"/>
    </xf>
    <xf numFmtId="44" fontId="19" fillId="0" borderId="10" xfId="3" applyFont="1" applyBorder="1" applyAlignment="1">
      <alignment horizontal="center" vertical="center"/>
    </xf>
    <xf numFmtId="44" fontId="20" fillId="0" borderId="10" xfId="1" applyNumberFormat="1" applyFont="1" applyBorder="1" applyAlignment="1">
      <alignment horizontal="center" vertical="center"/>
    </xf>
    <xf numFmtId="44" fontId="16" fillId="0" borderId="10" xfId="1" applyNumberFormat="1" applyFont="1" applyBorder="1" applyAlignment="1">
      <alignment horizontal="center" vertical="center"/>
    </xf>
    <xf numFmtId="1" fontId="16" fillId="0" borderId="10" xfId="1" applyNumberFormat="1" applyFont="1" applyBorder="1" applyAlignment="1">
      <alignment horizontal="center" vertical="center"/>
    </xf>
    <xf numFmtId="1" fontId="12" fillId="0" borderId="13" xfId="1" applyNumberFormat="1" applyFont="1" applyBorder="1" applyAlignment="1">
      <alignment horizontal="center" vertical="center"/>
    </xf>
    <xf numFmtId="44" fontId="12" fillId="0" borderId="11" xfId="3" applyFont="1" applyBorder="1" applyAlignment="1">
      <alignment horizontal="center" vertical="center"/>
    </xf>
    <xf numFmtId="44" fontId="12" fillId="0" borderId="1" xfId="3" applyFont="1" applyBorder="1" applyAlignment="1">
      <alignment horizontal="center" vertical="center"/>
    </xf>
    <xf numFmtId="166" fontId="12" fillId="0" borderId="11" xfId="1" applyNumberFormat="1" applyFont="1" applyBorder="1" applyAlignment="1">
      <alignment horizontal="center" vertical="center"/>
    </xf>
    <xf numFmtId="166" fontId="12" fillId="0" borderId="1" xfId="1" applyNumberFormat="1" applyFont="1" applyBorder="1" applyAlignment="1">
      <alignment horizontal="center" vertical="center"/>
    </xf>
    <xf numFmtId="0" fontId="2" fillId="0" borderId="0" xfId="0" applyFont="1"/>
  </cellXfs>
  <cellStyles count="4">
    <cellStyle name="Monétaire 2" xfId="3"/>
    <cellStyle name="Normal" xfId="0" builtinId="0"/>
    <cellStyle name="Normal 2" xfId="1"/>
    <cellStyle name="Normal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228600</xdr:colOff>
      <xdr:row>5</xdr:row>
      <xdr:rowOff>0</xdr:rowOff>
    </xdr:from>
    <xdr:to>
      <xdr:col>19</xdr:col>
      <xdr:colOff>419966</xdr:colOff>
      <xdr:row>15</xdr:row>
      <xdr:rowOff>5231</xdr:rowOff>
    </xdr:to>
    <xdr:pic>
      <xdr:nvPicPr>
        <xdr:cNvPr id="2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10600" y="1838325"/>
          <a:ext cx="6287366" cy="2900831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ean-Marc/Documents/1-Travail%201/1-Cours%20BTS%20TP/0-BTS%20TP%20R&#233;nov&#233;/Supports/CG11-L'Orbiel/Doc%20Travail/Corrig&#233;%20M&#233;tr&#233;-D&#233;tail%20Estimatif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ean-Marc/Documents/1-Travail%201/1-Cours%20BTS%20TP/0-BTS%20TP%20R&#233;nov&#233;/Supports/CG11-L'Orbiel/Doc%20Travail/EDPTP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JMARC/BTSTP/Orga/A39/A39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Métré Coffrage"/>
      <sheetName val="Métré Béto"/>
      <sheetName val="Métré Métal"/>
      <sheetName val="Métré (2)"/>
      <sheetName val="DETAIL ESTIMATIF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Pedp"/>
      <sheetName val="DH"/>
      <sheetName val="101"/>
      <sheetName val="102"/>
      <sheetName val="103"/>
      <sheetName val="109"/>
      <sheetName val="1101"/>
      <sheetName val="1102"/>
      <sheetName val="108"/>
      <sheetName val="DETAIL ESTIMATIF"/>
      <sheetName val="D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Pedp"/>
      <sheetName val="B&amp;M"/>
      <sheetName val="DH"/>
      <sheetName val="SD"/>
      <sheetName val="DS"/>
      <sheetName val="FC"/>
      <sheetName val="DQE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60"/>
  <sheetViews>
    <sheetView view="pageBreakPreview" zoomScale="160" zoomScaleNormal="110" zoomScaleSheetLayoutView="160" workbookViewId="0">
      <selection activeCell="B24" sqref="B24"/>
    </sheetView>
  </sheetViews>
  <sheetFormatPr baseColWidth="10" defaultRowHeight="12.75"/>
  <cols>
    <col min="1" max="1" width="5.7109375" customWidth="1"/>
    <col min="2" max="2" width="24.85546875" customWidth="1"/>
    <col min="3" max="3" width="6.7109375" customWidth="1"/>
    <col min="4" max="6" width="7.7109375" customWidth="1"/>
    <col min="7" max="7" width="5.7109375" customWidth="1"/>
    <col min="8" max="8" width="10.7109375" customWidth="1"/>
  </cols>
  <sheetData>
    <row r="1" spans="1:8" ht="16.5" customHeight="1">
      <c r="A1" s="29" t="s">
        <v>0</v>
      </c>
      <c r="B1" s="29"/>
      <c r="C1" s="29"/>
      <c r="D1" s="29"/>
      <c r="E1" s="29"/>
      <c r="F1" s="29"/>
      <c r="G1" s="29"/>
      <c r="H1" s="1" t="s">
        <v>54</v>
      </c>
    </row>
    <row r="2" spans="1:8" ht="15.75" customHeight="1">
      <c r="A2" s="2" t="s">
        <v>1</v>
      </c>
      <c r="B2" s="30" t="s">
        <v>2</v>
      </c>
      <c r="C2" s="30"/>
      <c r="D2" s="30"/>
      <c r="E2" s="30"/>
      <c r="F2" s="30"/>
      <c r="G2" s="3" t="s">
        <v>3</v>
      </c>
      <c r="H2" s="3" t="s">
        <v>4</v>
      </c>
    </row>
    <row r="3" spans="1:8">
      <c r="A3" s="4"/>
      <c r="B3" s="5"/>
      <c r="C3" s="6"/>
      <c r="D3" s="6"/>
      <c r="E3" s="6"/>
      <c r="F3" s="6"/>
      <c r="G3" s="4"/>
      <c r="H3" s="4"/>
    </row>
    <row r="4" spans="1:8">
      <c r="A4" s="7">
        <v>101</v>
      </c>
      <c r="B4" s="8" t="s">
        <v>12</v>
      </c>
      <c r="C4" s="9" t="s">
        <v>5</v>
      </c>
      <c r="D4" s="9" t="s">
        <v>6</v>
      </c>
      <c r="E4" s="9" t="s">
        <v>20</v>
      </c>
      <c r="F4" s="9" t="s">
        <v>8</v>
      </c>
      <c r="G4" s="10"/>
      <c r="H4" s="10"/>
    </row>
    <row r="5" spans="1:8">
      <c r="A5" s="10"/>
      <c r="B5" s="19" t="s">
        <v>21</v>
      </c>
      <c r="C5" s="11">
        <v>2</v>
      </c>
      <c r="D5" s="11">
        <v>25.7</v>
      </c>
      <c r="E5" s="11">
        <v>0.2</v>
      </c>
      <c r="F5" s="22">
        <f t="shared" ref="F5:F16" si="0">E5*D5*C5</f>
        <v>10.280000000000001</v>
      </c>
      <c r="G5" s="12"/>
      <c r="H5" s="13"/>
    </row>
    <row r="6" spans="1:8">
      <c r="A6" s="10"/>
      <c r="B6" s="19" t="s">
        <v>18</v>
      </c>
      <c r="C6" s="11">
        <v>2</v>
      </c>
      <c r="D6" s="11">
        <v>25.7</v>
      </c>
      <c r="E6" s="11">
        <v>0.83</v>
      </c>
      <c r="F6" s="22">
        <f t="shared" si="0"/>
        <v>42.661999999999999</v>
      </c>
      <c r="G6" s="12"/>
      <c r="H6" s="13"/>
    </row>
    <row r="7" spans="1:8">
      <c r="A7" s="10"/>
      <c r="B7" s="19" t="s">
        <v>19</v>
      </c>
      <c r="C7" s="11">
        <v>1</v>
      </c>
      <c r="D7" s="11">
        <v>25.7</v>
      </c>
      <c r="E7" s="11">
        <v>3</v>
      </c>
      <c r="F7" s="22">
        <f t="shared" si="0"/>
        <v>77.099999999999994</v>
      </c>
      <c r="G7" s="12"/>
      <c r="H7" s="13"/>
    </row>
    <row r="8" spans="1:8">
      <c r="A8" s="10"/>
      <c r="B8" s="19" t="s">
        <v>22</v>
      </c>
      <c r="C8" s="11">
        <v>4</v>
      </c>
      <c r="D8" s="11">
        <v>25.7</v>
      </c>
      <c r="E8" s="11">
        <v>7.0999999999999994E-2</v>
      </c>
      <c r="F8" s="22">
        <f t="shared" si="0"/>
        <v>7.2987999999999991</v>
      </c>
      <c r="G8" s="12"/>
      <c r="H8" s="13"/>
    </row>
    <row r="9" spans="1:8">
      <c r="A9" s="10"/>
      <c r="B9" s="19" t="s">
        <v>24</v>
      </c>
      <c r="C9" s="11">
        <v>2</v>
      </c>
      <c r="D9" s="11">
        <v>1.7</v>
      </c>
      <c r="E9" s="11">
        <v>0.25</v>
      </c>
      <c r="F9" s="22">
        <f t="shared" si="0"/>
        <v>0.85</v>
      </c>
      <c r="G9" s="12"/>
      <c r="H9" s="13"/>
    </row>
    <row r="10" spans="1:8">
      <c r="A10" s="10"/>
      <c r="B10" s="19" t="s">
        <v>25</v>
      </c>
      <c r="C10" s="11">
        <v>2</v>
      </c>
      <c r="D10" s="11">
        <v>1.7</v>
      </c>
      <c r="E10" s="11">
        <v>0.88</v>
      </c>
      <c r="F10" s="22">
        <f t="shared" si="0"/>
        <v>2.992</v>
      </c>
      <c r="G10" s="12"/>
      <c r="H10" s="13"/>
    </row>
    <row r="11" spans="1:8">
      <c r="A11" s="10"/>
      <c r="B11" s="19" t="s">
        <v>26</v>
      </c>
      <c r="C11" s="11">
        <v>1</v>
      </c>
      <c r="D11" s="11">
        <v>1.7</v>
      </c>
      <c r="E11" s="11">
        <v>3.1</v>
      </c>
      <c r="F11" s="22">
        <f t="shared" si="0"/>
        <v>5.27</v>
      </c>
      <c r="G11" s="12"/>
      <c r="H11" s="13"/>
    </row>
    <row r="12" spans="1:8">
      <c r="A12" s="10"/>
      <c r="B12" s="19" t="s">
        <v>23</v>
      </c>
      <c r="C12" s="11">
        <v>2</v>
      </c>
      <c r="D12" s="11">
        <v>4.8600000000000003</v>
      </c>
      <c r="E12" s="11">
        <v>7.0999999999999994E-2</v>
      </c>
      <c r="F12" s="22">
        <f t="shared" si="0"/>
        <v>0.69011999999999996</v>
      </c>
      <c r="G12" s="12"/>
      <c r="H12" s="13"/>
    </row>
    <row r="13" spans="1:8">
      <c r="A13" s="10"/>
      <c r="B13" s="19" t="s">
        <v>11</v>
      </c>
      <c r="C13" s="11">
        <v>2</v>
      </c>
      <c r="D13" s="11">
        <v>5.66</v>
      </c>
      <c r="E13" s="11">
        <f>(0.2+0.27)/2+0.05</f>
        <v>0.28500000000000003</v>
      </c>
      <c r="F13" s="22">
        <f t="shared" si="0"/>
        <v>3.2262000000000004</v>
      </c>
      <c r="G13" s="12"/>
      <c r="H13" s="13"/>
    </row>
    <row r="14" spans="1:8">
      <c r="A14" s="10"/>
      <c r="B14" s="19" t="s">
        <v>27</v>
      </c>
      <c r="C14" s="11">
        <v>2</v>
      </c>
      <c r="D14" s="11">
        <v>27.4</v>
      </c>
      <c r="E14" s="11">
        <v>0.37</v>
      </c>
      <c r="F14" s="22">
        <f t="shared" si="0"/>
        <v>20.276</v>
      </c>
      <c r="G14" s="12"/>
      <c r="H14" s="13"/>
    </row>
    <row r="15" spans="1:8">
      <c r="A15" s="10"/>
      <c r="B15" s="19" t="s">
        <v>28</v>
      </c>
      <c r="C15" s="11">
        <v>2</v>
      </c>
      <c r="D15" s="11">
        <v>27.4</v>
      </c>
      <c r="E15" s="11">
        <v>0.32</v>
      </c>
      <c r="F15" s="22">
        <f t="shared" si="0"/>
        <v>17.535999999999998</v>
      </c>
      <c r="G15" s="12"/>
      <c r="H15" s="13"/>
    </row>
    <row r="16" spans="1:8">
      <c r="A16" s="10"/>
      <c r="B16" s="19" t="s">
        <v>29</v>
      </c>
      <c r="C16" s="11">
        <v>4</v>
      </c>
      <c r="D16" s="11">
        <v>0.43</v>
      </c>
      <c r="E16" s="11">
        <v>0.31</v>
      </c>
      <c r="F16" s="22">
        <f t="shared" si="0"/>
        <v>0.53320000000000001</v>
      </c>
      <c r="G16" s="12"/>
      <c r="H16" s="13"/>
    </row>
    <row r="17" spans="1:8">
      <c r="A17" s="10"/>
      <c r="B17" s="9"/>
      <c r="C17" s="14"/>
      <c r="D17" s="14"/>
      <c r="E17" s="14"/>
      <c r="F17" s="23">
        <f>SUM(F5:F16)</f>
        <v>188.71432000000001</v>
      </c>
      <c r="G17" s="7" t="s">
        <v>9</v>
      </c>
      <c r="H17" s="26">
        <f>F17</f>
        <v>188.71432000000001</v>
      </c>
    </row>
    <row r="18" spans="1:8">
      <c r="A18" s="10"/>
      <c r="B18" s="9"/>
      <c r="C18" s="11"/>
      <c r="D18" s="11"/>
      <c r="E18" s="11"/>
      <c r="F18" s="11"/>
      <c r="G18" s="12"/>
      <c r="H18" s="13"/>
    </row>
    <row r="19" spans="1:8">
      <c r="A19" s="7">
        <v>102</v>
      </c>
      <c r="B19" s="8" t="s">
        <v>30</v>
      </c>
      <c r="C19" s="9" t="s">
        <v>6</v>
      </c>
      <c r="D19" s="9" t="s">
        <v>10</v>
      </c>
      <c r="E19" s="9" t="s">
        <v>7</v>
      </c>
      <c r="F19" s="9" t="s">
        <v>13</v>
      </c>
      <c r="G19" s="10"/>
      <c r="H19" s="10"/>
    </row>
    <row r="20" spans="1:8">
      <c r="A20" s="10"/>
      <c r="B20" s="19" t="s">
        <v>31</v>
      </c>
      <c r="C20" s="11">
        <v>27.4</v>
      </c>
      <c r="D20" s="11">
        <v>5.66</v>
      </c>
      <c r="E20" s="11">
        <v>0.23499999999999999</v>
      </c>
      <c r="F20" s="17">
        <f>E20*D20*C20</f>
        <v>36.444740000000003</v>
      </c>
      <c r="G20" s="20"/>
      <c r="H20" s="21"/>
    </row>
    <row r="21" spans="1:8">
      <c r="A21" s="7"/>
      <c r="B21" s="19" t="s">
        <v>32</v>
      </c>
      <c r="C21" s="11">
        <v>25.7</v>
      </c>
      <c r="D21" s="11">
        <v>0.9</v>
      </c>
      <c r="E21" s="11">
        <v>0.05</v>
      </c>
      <c r="F21" s="17">
        <f>E21*D21*C21</f>
        <v>1.1565000000000001</v>
      </c>
      <c r="G21" s="10"/>
      <c r="H21" s="10"/>
    </row>
    <row r="22" spans="1:8">
      <c r="A22" s="10"/>
      <c r="B22" s="19" t="s">
        <v>33</v>
      </c>
      <c r="C22" s="22">
        <v>1.7</v>
      </c>
      <c r="D22" s="11">
        <v>5.66</v>
      </c>
      <c r="E22" s="11">
        <v>0.05</v>
      </c>
      <c r="F22" s="17">
        <f>E22*D22*C22</f>
        <v>0.48110000000000003</v>
      </c>
      <c r="G22" s="12"/>
      <c r="H22" s="13"/>
    </row>
    <row r="23" spans="1:8">
      <c r="A23" s="10"/>
      <c r="B23" s="19" t="s">
        <v>35</v>
      </c>
      <c r="C23" s="22">
        <v>27.4</v>
      </c>
      <c r="D23" s="11">
        <v>0.43</v>
      </c>
      <c r="E23" s="11">
        <v>0.31</v>
      </c>
      <c r="F23" s="17">
        <f>E23*D23*C23</f>
        <v>3.6524199999999998</v>
      </c>
      <c r="G23" s="12"/>
      <c r="H23" s="13"/>
    </row>
    <row r="24" spans="1:8">
      <c r="A24" s="10"/>
      <c r="B24" s="9"/>
      <c r="C24" s="11"/>
      <c r="D24" s="11"/>
      <c r="E24" s="11"/>
      <c r="F24" s="27">
        <f>SUM(F20:F23)</f>
        <v>41.734760000000001</v>
      </c>
      <c r="G24" s="20" t="s">
        <v>14</v>
      </c>
      <c r="H24" s="21">
        <f>F24</f>
        <v>41.734760000000001</v>
      </c>
    </row>
    <row r="25" spans="1:8">
      <c r="A25" s="10"/>
      <c r="B25" s="9"/>
      <c r="C25" s="14"/>
      <c r="D25" s="14"/>
      <c r="E25" s="14"/>
      <c r="F25" s="8"/>
      <c r="G25" s="7"/>
      <c r="H25" s="15"/>
    </row>
    <row r="26" spans="1:8">
      <c r="A26" s="7">
        <v>103</v>
      </c>
      <c r="B26" s="8" t="s">
        <v>17</v>
      </c>
      <c r="C26" s="9" t="s">
        <v>5</v>
      </c>
      <c r="D26" s="9" t="s">
        <v>13</v>
      </c>
      <c r="E26" s="9" t="s">
        <v>15</v>
      </c>
      <c r="F26" s="9" t="s">
        <v>16</v>
      </c>
      <c r="G26" s="20"/>
      <c r="H26" s="21"/>
    </row>
    <row r="27" spans="1:8">
      <c r="A27" s="10"/>
      <c r="B27" s="19" t="s">
        <v>34</v>
      </c>
      <c r="C27" s="11">
        <v>1</v>
      </c>
      <c r="D27" s="28">
        <f>F24</f>
        <v>41.734760000000001</v>
      </c>
      <c r="E27" s="9">
        <v>153</v>
      </c>
      <c r="F27" s="24">
        <f>E27*D27*C27</f>
        <v>6385.4182799999999</v>
      </c>
      <c r="G27" s="20" t="s">
        <v>16</v>
      </c>
      <c r="H27" s="25">
        <f>F27</f>
        <v>6385.4182799999999</v>
      </c>
    </row>
    <row r="28" spans="1:8">
      <c r="A28" s="10"/>
      <c r="B28" s="9"/>
      <c r="C28" s="11"/>
      <c r="D28" s="11"/>
      <c r="E28" s="11"/>
      <c r="F28" s="11"/>
      <c r="G28" s="12"/>
      <c r="H28" s="13"/>
    </row>
    <row r="29" spans="1:8">
      <c r="A29" s="10"/>
      <c r="B29" s="9"/>
      <c r="C29" s="11"/>
      <c r="D29" s="11"/>
      <c r="E29" s="11"/>
      <c r="F29" s="11"/>
      <c r="G29" s="12"/>
      <c r="H29" s="13"/>
    </row>
    <row r="30" spans="1:8">
      <c r="A30" s="10"/>
      <c r="B30" s="9"/>
      <c r="C30" s="11"/>
      <c r="D30" s="11"/>
      <c r="E30" s="11"/>
      <c r="F30" s="11"/>
      <c r="G30" s="12"/>
      <c r="H30" s="13"/>
    </row>
    <row r="31" spans="1:8">
      <c r="A31" s="10"/>
      <c r="B31" s="9"/>
      <c r="C31" s="11"/>
      <c r="D31" s="11"/>
      <c r="E31" s="11"/>
      <c r="F31" s="11"/>
      <c r="G31" s="12"/>
      <c r="H31" s="12"/>
    </row>
    <row r="32" spans="1:8">
      <c r="A32" s="10"/>
      <c r="B32" s="9"/>
      <c r="C32" s="14"/>
      <c r="D32" s="14"/>
      <c r="E32" s="14"/>
      <c r="F32" s="8"/>
      <c r="G32" s="7"/>
      <c r="H32" s="15"/>
    </row>
    <row r="33" spans="1:8">
      <c r="A33" s="16"/>
      <c r="B33" s="14"/>
      <c r="C33" s="11"/>
      <c r="D33" s="11"/>
      <c r="E33" s="11"/>
      <c r="F33" s="11"/>
      <c r="G33" s="12"/>
      <c r="H33" s="12"/>
    </row>
    <row r="34" spans="1:8">
      <c r="A34" s="7"/>
      <c r="B34" s="8"/>
      <c r="C34" s="9"/>
      <c r="D34" s="9"/>
      <c r="E34" s="9"/>
      <c r="F34" s="9"/>
      <c r="G34" s="10"/>
      <c r="H34" s="10"/>
    </row>
    <row r="35" spans="1:8">
      <c r="A35" s="10"/>
      <c r="B35" s="9"/>
      <c r="C35" s="11"/>
      <c r="D35" s="17"/>
      <c r="E35" s="17"/>
      <c r="F35" s="17"/>
      <c r="G35" s="12"/>
      <c r="H35" s="13"/>
    </row>
    <row r="36" spans="1:8">
      <c r="A36" s="10"/>
      <c r="B36" s="9"/>
      <c r="C36" s="11"/>
      <c r="D36" s="17"/>
      <c r="E36" s="17"/>
      <c r="F36" s="17"/>
      <c r="G36" s="12"/>
      <c r="H36" s="13"/>
    </row>
    <row r="37" spans="1:8">
      <c r="A37" s="10"/>
      <c r="B37" s="9"/>
      <c r="C37" s="14"/>
      <c r="D37" s="14"/>
      <c r="E37" s="14"/>
      <c r="F37" s="18"/>
      <c r="G37" s="7"/>
      <c r="H37" s="15"/>
    </row>
    <row r="38" spans="1:8">
      <c r="A38" s="16"/>
      <c r="B38" s="14"/>
      <c r="C38" s="11"/>
      <c r="D38" s="11"/>
      <c r="E38" s="11"/>
      <c r="F38" s="11"/>
      <c r="G38" s="12"/>
      <c r="H38" s="12"/>
    </row>
    <row r="39" spans="1:8">
      <c r="A39" s="7"/>
      <c r="B39" s="8"/>
      <c r="C39" s="9"/>
      <c r="D39" s="9"/>
      <c r="E39" s="9"/>
      <c r="F39" s="9"/>
      <c r="G39" s="10"/>
      <c r="H39" s="10"/>
    </row>
    <row r="40" spans="1:8">
      <c r="A40" s="10"/>
      <c r="B40" s="19"/>
      <c r="C40" s="11"/>
      <c r="D40" s="17"/>
      <c r="E40" s="17"/>
      <c r="F40" s="17"/>
      <c r="G40" s="12"/>
      <c r="H40" s="13"/>
    </row>
    <row r="41" spans="1:8">
      <c r="A41" s="10"/>
      <c r="B41" s="9"/>
      <c r="C41" s="11"/>
      <c r="D41" s="17"/>
      <c r="E41" s="17"/>
      <c r="F41" s="17"/>
      <c r="G41" s="12"/>
      <c r="H41" s="13"/>
    </row>
    <row r="42" spans="1:8">
      <c r="A42" s="10"/>
      <c r="B42" s="9"/>
      <c r="C42" s="11"/>
      <c r="D42" s="17"/>
      <c r="E42" s="17"/>
      <c r="F42" s="17"/>
      <c r="G42" s="12"/>
      <c r="H42" s="13"/>
    </row>
    <row r="43" spans="1:8">
      <c r="A43" s="10"/>
      <c r="B43" s="19"/>
      <c r="C43" s="11"/>
      <c r="D43" s="17"/>
      <c r="E43" s="17"/>
      <c r="F43" s="17"/>
      <c r="G43" s="12"/>
      <c r="H43" s="13"/>
    </row>
    <row r="44" spans="1:8">
      <c r="A44" s="10"/>
      <c r="B44" s="9"/>
      <c r="C44" s="11"/>
      <c r="D44" s="17"/>
      <c r="E44" s="17"/>
      <c r="F44" s="17"/>
      <c r="G44" s="12"/>
      <c r="H44" s="13"/>
    </row>
    <row r="45" spans="1:8">
      <c r="A45" s="10"/>
      <c r="B45" s="9"/>
      <c r="C45" s="11"/>
      <c r="D45" s="17"/>
      <c r="E45" s="17"/>
      <c r="F45" s="17"/>
      <c r="G45" s="12"/>
      <c r="H45" s="13"/>
    </row>
    <row r="46" spans="1:8">
      <c r="A46" s="10"/>
      <c r="B46" s="9"/>
      <c r="C46" s="14"/>
      <c r="D46" s="14"/>
      <c r="E46" s="14"/>
      <c r="F46" s="18"/>
      <c r="G46" s="7"/>
      <c r="H46" s="15"/>
    </row>
    <row r="47" spans="1:8">
      <c r="A47" s="16"/>
      <c r="B47" s="14"/>
      <c r="C47" s="11"/>
      <c r="D47" s="11"/>
      <c r="E47" s="11"/>
      <c r="F47" s="11"/>
      <c r="G47" s="12"/>
      <c r="H47" s="12"/>
    </row>
    <row r="48" spans="1:8">
      <c r="A48" s="7"/>
      <c r="B48" s="8"/>
      <c r="C48" s="9"/>
      <c r="D48" s="9"/>
      <c r="E48" s="9"/>
      <c r="F48" s="9"/>
      <c r="G48" s="10"/>
      <c r="H48" s="10"/>
    </row>
    <row r="49" spans="1:8">
      <c r="A49" s="10"/>
      <c r="B49" s="9"/>
      <c r="C49" s="11"/>
      <c r="D49" s="11"/>
      <c r="E49" s="11"/>
      <c r="F49" s="11"/>
      <c r="G49" s="12"/>
      <c r="H49" s="13"/>
    </row>
    <row r="50" spans="1:8">
      <c r="A50" s="10"/>
      <c r="B50" s="9"/>
      <c r="C50" s="14"/>
      <c r="D50" s="14"/>
      <c r="E50" s="14"/>
      <c r="F50" s="8"/>
      <c r="G50" s="7"/>
      <c r="H50" s="15"/>
    </row>
    <row r="51" spans="1:8">
      <c r="A51" s="16"/>
      <c r="B51" s="14"/>
      <c r="C51" s="11"/>
      <c r="D51" s="11"/>
      <c r="E51" s="11"/>
      <c r="F51" s="11"/>
      <c r="G51" s="12"/>
      <c r="H51" s="12"/>
    </row>
    <row r="52" spans="1:8">
      <c r="A52" s="7"/>
      <c r="B52" s="8"/>
      <c r="C52" s="9"/>
      <c r="D52" s="9"/>
      <c r="E52" s="9"/>
      <c r="F52" s="9"/>
      <c r="G52" s="10"/>
      <c r="H52" s="10"/>
    </row>
    <row r="53" spans="1:8">
      <c r="A53" s="7"/>
      <c r="B53" s="8"/>
      <c r="C53" s="11"/>
      <c r="D53" s="11"/>
      <c r="E53" s="11"/>
      <c r="F53" s="11"/>
      <c r="G53" s="10"/>
      <c r="H53" s="10"/>
    </row>
    <row r="54" spans="1:8">
      <c r="A54" s="7"/>
      <c r="B54" s="8"/>
      <c r="C54" s="11"/>
      <c r="D54" s="11"/>
      <c r="E54" s="11"/>
      <c r="F54" s="11"/>
      <c r="G54" s="10"/>
      <c r="H54" s="10"/>
    </row>
    <row r="55" spans="1:8">
      <c r="A55" s="10"/>
      <c r="B55" s="19"/>
      <c r="C55" s="11"/>
      <c r="D55" s="11"/>
      <c r="E55" s="11"/>
      <c r="F55" s="11"/>
      <c r="G55" s="12"/>
      <c r="H55" s="13"/>
    </row>
    <row r="56" spans="1:8">
      <c r="A56" s="10"/>
      <c r="B56" s="9"/>
      <c r="C56" s="14"/>
      <c r="D56" s="14"/>
      <c r="E56" s="14"/>
      <c r="F56" s="8"/>
      <c r="G56" s="7"/>
      <c r="H56" s="15"/>
    </row>
    <row r="57" spans="1:8">
      <c r="A57" s="16"/>
      <c r="B57" s="14"/>
      <c r="C57" s="11"/>
      <c r="D57" s="11"/>
      <c r="E57" s="11"/>
      <c r="F57" s="11"/>
      <c r="G57" s="12"/>
      <c r="H57" s="12"/>
    </row>
    <row r="58" spans="1:8">
      <c r="A58" s="16"/>
      <c r="B58" s="14"/>
      <c r="C58" s="11"/>
      <c r="D58" s="11"/>
      <c r="E58" s="11"/>
      <c r="F58" s="11"/>
      <c r="G58" s="12"/>
      <c r="H58" s="12"/>
    </row>
    <row r="59" spans="1:8">
      <c r="A59" s="16"/>
      <c r="B59" s="14"/>
      <c r="C59" s="11"/>
      <c r="D59" s="11"/>
      <c r="E59" s="11"/>
      <c r="F59" s="11"/>
      <c r="G59" s="12"/>
      <c r="H59" s="12"/>
    </row>
    <row r="60" spans="1:8">
      <c r="A60" s="16"/>
      <c r="B60" s="14"/>
      <c r="C60" s="11"/>
      <c r="D60" s="11"/>
      <c r="E60" s="11"/>
      <c r="F60" s="11"/>
      <c r="G60" s="12"/>
      <c r="H60" s="12"/>
    </row>
  </sheetData>
  <mergeCells count="2">
    <mergeCell ref="A1:G1"/>
    <mergeCell ref="B2:F2"/>
  </mergeCells>
  <pageMargins left="0.70866141732283472" right="0.70866141732283472" top="0.74803149606299213" bottom="0.74803149606299213" header="0.31496062992125984" footer="0.31496062992125984"/>
  <pageSetup paperSize="9" scale="115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J23"/>
  <sheetViews>
    <sheetView workbookViewId="0">
      <selection activeCell="E26" sqref="E26"/>
    </sheetView>
  </sheetViews>
  <sheetFormatPr baseColWidth="10" defaultRowHeight="15" customHeight="1"/>
  <cols>
    <col min="1" max="16384" width="11.42578125" style="32"/>
  </cols>
  <sheetData>
    <row r="1" spans="1:10" ht="24.95" customHeight="1">
      <c r="A1" s="31" t="s">
        <v>36</v>
      </c>
      <c r="B1" s="31"/>
      <c r="C1" s="31"/>
      <c r="E1" s="33" t="s">
        <v>37</v>
      </c>
      <c r="F1" s="34"/>
      <c r="G1" s="35"/>
      <c r="H1" s="36"/>
      <c r="I1" s="36"/>
      <c r="J1" s="36"/>
    </row>
    <row r="2" spans="1:10" ht="24.95" customHeight="1">
      <c r="A2" s="37" t="s">
        <v>38</v>
      </c>
      <c r="B2" s="31"/>
      <c r="C2" s="31"/>
      <c r="E2" s="38" t="s">
        <v>39</v>
      </c>
      <c r="F2" s="39"/>
      <c r="G2" s="40"/>
      <c r="H2" s="36"/>
      <c r="I2" s="36"/>
      <c r="J2" s="36"/>
    </row>
    <row r="3" spans="1:10" ht="24.95" customHeight="1">
      <c r="A3" s="37" t="s">
        <v>40</v>
      </c>
      <c r="B3" s="31"/>
      <c r="C3" s="31"/>
    </row>
    <row r="4" spans="1:10" ht="24.95" customHeight="1"/>
    <row r="5" spans="1:10" ht="24.95" customHeight="1">
      <c r="A5" s="54" t="s">
        <v>49</v>
      </c>
      <c r="B5" s="54"/>
      <c r="C5" s="54"/>
      <c r="D5" s="54"/>
      <c r="E5" s="54"/>
      <c r="F5" s="54"/>
      <c r="G5" s="54"/>
      <c r="H5" s="54"/>
      <c r="I5" s="54"/>
      <c r="J5" s="54"/>
    </row>
    <row r="6" spans="1:10" ht="15" customHeight="1">
      <c r="A6" s="52" t="s">
        <v>41</v>
      </c>
      <c r="B6" s="52" t="s">
        <v>42</v>
      </c>
      <c r="C6" s="53" t="s">
        <v>43</v>
      </c>
      <c r="D6" s="53" t="s">
        <v>44</v>
      </c>
      <c r="E6" s="50" t="s">
        <v>45</v>
      </c>
      <c r="F6" s="51"/>
      <c r="G6" s="51"/>
      <c r="H6" s="51"/>
      <c r="I6" s="51"/>
      <c r="J6" s="51"/>
    </row>
    <row r="7" spans="1:10" ht="15" customHeight="1">
      <c r="A7" s="41"/>
      <c r="B7" s="41"/>
      <c r="C7" s="42"/>
      <c r="D7" s="42"/>
      <c r="E7" s="37">
        <v>10</v>
      </c>
      <c r="F7" s="37">
        <v>12</v>
      </c>
      <c r="G7" s="37">
        <v>14</v>
      </c>
      <c r="H7" s="37">
        <v>16</v>
      </c>
      <c r="I7" s="37">
        <v>20</v>
      </c>
      <c r="J7" s="37">
        <v>25</v>
      </c>
    </row>
    <row r="8" spans="1:10" ht="24.95" customHeight="1">
      <c r="A8" s="43">
        <v>1</v>
      </c>
      <c r="B8" s="44">
        <v>16</v>
      </c>
      <c r="C8" s="44">
        <v>4</v>
      </c>
      <c r="D8" s="44">
        <v>5.6</v>
      </c>
      <c r="E8" s="44"/>
      <c r="F8" s="44"/>
      <c r="G8" s="44"/>
      <c r="H8" s="44">
        <f>C8*D8</f>
        <v>22.4</v>
      </c>
      <c r="I8" s="44"/>
      <c r="J8" s="44"/>
    </row>
    <row r="9" spans="1:10" ht="24.95" customHeight="1">
      <c r="A9" s="43">
        <v>2</v>
      </c>
      <c r="B9" s="44">
        <v>20</v>
      </c>
      <c r="C9" s="44">
        <v>4</v>
      </c>
      <c r="D9" s="44">
        <v>5.6</v>
      </c>
      <c r="E9" s="44"/>
      <c r="F9" s="44"/>
      <c r="G9" s="44"/>
      <c r="H9" s="44"/>
      <c r="I9" s="45">
        <f>C9*D9</f>
        <v>22.4</v>
      </c>
      <c r="J9" s="44"/>
    </row>
    <row r="10" spans="1:10" ht="24.95" customHeight="1">
      <c r="A10" s="43">
        <v>3</v>
      </c>
      <c r="B10" s="44">
        <v>20</v>
      </c>
      <c r="C10" s="44">
        <v>23</v>
      </c>
      <c r="D10" s="44">
        <v>1</v>
      </c>
      <c r="E10" s="44"/>
      <c r="F10" s="44"/>
      <c r="G10" s="44"/>
      <c r="H10" s="44"/>
      <c r="I10" s="45">
        <f>C10*D10</f>
        <v>23</v>
      </c>
      <c r="J10" s="44"/>
    </row>
    <row r="11" spans="1:10" ht="24.95" customHeight="1">
      <c r="A11" s="43">
        <v>4</v>
      </c>
      <c r="B11" s="44">
        <v>14</v>
      </c>
      <c r="C11" s="44">
        <v>23</v>
      </c>
      <c r="D11" s="44">
        <v>1</v>
      </c>
      <c r="E11" s="44"/>
      <c r="F11" s="44"/>
      <c r="G11" s="45">
        <f>C11*D11</f>
        <v>23</v>
      </c>
      <c r="H11" s="44"/>
      <c r="I11" s="44"/>
      <c r="J11" s="44"/>
    </row>
    <row r="12" spans="1:10" ht="24.95" customHeight="1">
      <c r="A12" s="43">
        <v>5</v>
      </c>
      <c r="B12" s="44">
        <v>14</v>
      </c>
      <c r="C12" s="44">
        <v>8</v>
      </c>
      <c r="D12" s="44">
        <v>1.65</v>
      </c>
      <c r="E12" s="44"/>
      <c r="F12" s="44"/>
      <c r="G12" s="45">
        <f>C12*D12</f>
        <v>13.2</v>
      </c>
      <c r="H12" s="44"/>
      <c r="I12" s="44"/>
      <c r="J12" s="44"/>
    </row>
    <row r="13" spans="1:10" ht="24.95" customHeight="1">
      <c r="A13" s="43">
        <v>6</v>
      </c>
      <c r="B13" s="44">
        <v>12</v>
      </c>
      <c r="C13" s="44">
        <v>8</v>
      </c>
      <c r="D13" s="44">
        <v>1.2</v>
      </c>
      <c r="E13" s="44"/>
      <c r="F13" s="44">
        <f>C13*D13</f>
        <v>9.6</v>
      </c>
      <c r="G13" s="44"/>
      <c r="H13" s="44"/>
      <c r="I13" s="44"/>
      <c r="J13" s="44"/>
    </row>
    <row r="14" spans="1:10" ht="24.95" customHeight="1">
      <c r="A14" s="43">
        <v>7</v>
      </c>
      <c r="B14" s="44">
        <v>10</v>
      </c>
      <c r="C14" s="44">
        <v>8</v>
      </c>
      <c r="D14" s="44">
        <v>1.75</v>
      </c>
      <c r="E14" s="44">
        <f>C14*D14</f>
        <v>14</v>
      </c>
      <c r="F14" s="44"/>
      <c r="G14" s="44"/>
      <c r="H14" s="44"/>
      <c r="I14" s="44"/>
      <c r="J14" s="44"/>
    </row>
    <row r="15" spans="1:10" ht="24.95" customHeight="1">
      <c r="A15" s="43">
        <v>8</v>
      </c>
      <c r="B15" s="44">
        <v>14</v>
      </c>
      <c r="C15" s="44">
        <v>8</v>
      </c>
      <c r="D15" s="44">
        <v>1.2</v>
      </c>
      <c r="E15" s="44"/>
      <c r="F15" s="44"/>
      <c r="G15" s="44">
        <f>C15*D15</f>
        <v>9.6</v>
      </c>
      <c r="H15" s="44"/>
      <c r="I15" s="44"/>
      <c r="J15" s="44"/>
    </row>
    <row r="16" spans="1:10" ht="24.95" customHeight="1">
      <c r="A16" s="43">
        <v>9</v>
      </c>
      <c r="B16" s="44">
        <v>10</v>
      </c>
      <c r="C16" s="44">
        <v>2</v>
      </c>
      <c r="D16" s="44">
        <v>1</v>
      </c>
      <c r="E16" s="44">
        <f>C16*D16</f>
        <v>2</v>
      </c>
      <c r="F16" s="44"/>
      <c r="G16" s="44"/>
      <c r="H16" s="44"/>
      <c r="I16" s="44"/>
      <c r="J16" s="44"/>
    </row>
    <row r="17" spans="1:10" ht="24.95" customHeight="1">
      <c r="A17" s="46" t="s">
        <v>46</v>
      </c>
      <c r="B17" s="46"/>
      <c r="C17" s="46"/>
      <c r="D17" s="46"/>
      <c r="E17" s="45">
        <f>SUM(E8:E16)</f>
        <v>16</v>
      </c>
      <c r="F17" s="45">
        <f>SUM(F8:F16)</f>
        <v>9.6</v>
      </c>
      <c r="G17" s="45">
        <f>SUM(G8:G16)</f>
        <v>45.800000000000004</v>
      </c>
      <c r="H17" s="45">
        <f>SUM(H8:H16)</f>
        <v>22.4</v>
      </c>
      <c r="I17" s="45">
        <f>SUM(I8:I16)</f>
        <v>45.4</v>
      </c>
      <c r="J17" s="45">
        <f>SUM(J8:J16)</f>
        <v>0</v>
      </c>
    </row>
    <row r="18" spans="1:10" ht="24.95" customHeight="1">
      <c r="A18" s="47" t="s">
        <v>50</v>
      </c>
      <c r="B18" s="46"/>
      <c r="C18" s="46"/>
      <c r="D18" s="46"/>
      <c r="E18" s="44">
        <f>E17*1.06</f>
        <v>16.96</v>
      </c>
      <c r="F18" s="44">
        <f t="shared" ref="F18:J18" si="0">F17*1.06</f>
        <v>10.176</v>
      </c>
      <c r="G18" s="44">
        <f t="shared" si="0"/>
        <v>48.548000000000009</v>
      </c>
      <c r="H18" s="44">
        <f t="shared" si="0"/>
        <v>23.744</v>
      </c>
      <c r="I18" s="44">
        <f t="shared" si="0"/>
        <v>48.124000000000002</v>
      </c>
      <c r="J18" s="44">
        <f t="shared" si="0"/>
        <v>0</v>
      </c>
    </row>
    <row r="19" spans="1:10" ht="24.95" customHeight="1">
      <c r="A19" s="46" t="s">
        <v>47</v>
      </c>
      <c r="B19" s="46"/>
      <c r="C19" s="46"/>
      <c r="D19" s="46"/>
      <c r="E19" s="44">
        <v>0.61699999999999999</v>
      </c>
      <c r="F19" s="44">
        <v>0.88800000000000001</v>
      </c>
      <c r="G19" s="44">
        <v>1.208</v>
      </c>
      <c r="H19" s="44">
        <v>1.5780000000000001</v>
      </c>
      <c r="I19" s="44">
        <v>2.4660000000000002</v>
      </c>
      <c r="J19" s="44">
        <v>3.8530000000000002</v>
      </c>
    </row>
    <row r="20" spans="1:10" ht="24.95" customHeight="1">
      <c r="A20" s="46" t="s">
        <v>48</v>
      </c>
      <c r="B20" s="46"/>
      <c r="C20" s="46"/>
      <c r="D20" s="46"/>
      <c r="E20" s="48">
        <f>E19*E18</f>
        <v>10.464320000000001</v>
      </c>
      <c r="F20" s="48">
        <f t="shared" ref="F20:J20" si="1">F19*F18</f>
        <v>9.0362880000000008</v>
      </c>
      <c r="G20" s="48">
        <f t="shared" si="1"/>
        <v>58.645984000000006</v>
      </c>
      <c r="H20" s="48">
        <f t="shared" si="1"/>
        <v>37.468032000000001</v>
      </c>
      <c r="I20" s="48">
        <f t="shared" si="1"/>
        <v>118.67378400000001</v>
      </c>
      <c r="J20" s="48">
        <f t="shared" si="1"/>
        <v>0</v>
      </c>
    </row>
    <row r="21" spans="1:10" ht="24.95" customHeight="1">
      <c r="A21" s="46" t="s">
        <v>51</v>
      </c>
      <c r="B21" s="46"/>
      <c r="C21" s="46"/>
      <c r="D21" s="46"/>
      <c r="E21" s="49">
        <f>SUM(E20:J20)</f>
        <v>234.288408</v>
      </c>
      <c r="F21" s="49"/>
      <c r="G21" s="49"/>
      <c r="H21" s="49"/>
      <c r="I21" s="49"/>
      <c r="J21" s="49"/>
    </row>
    <row r="22" spans="1:10" ht="24.95" customHeight="1">
      <c r="A22" s="46" t="s">
        <v>52</v>
      </c>
      <c r="B22" s="46"/>
      <c r="C22" s="46"/>
      <c r="D22" s="46"/>
      <c r="E22" s="49">
        <v>1.53</v>
      </c>
      <c r="F22" s="49"/>
      <c r="G22" s="49"/>
      <c r="H22" s="49"/>
      <c r="I22" s="49"/>
      <c r="J22" s="49"/>
    </row>
    <row r="23" spans="1:10" ht="24.95" customHeight="1">
      <c r="A23" s="46" t="s">
        <v>53</v>
      </c>
      <c r="B23" s="46"/>
      <c r="C23" s="46"/>
      <c r="D23" s="46"/>
      <c r="E23" s="49">
        <f>E21/E22</f>
        <v>153.12967843137255</v>
      </c>
      <c r="F23" s="49"/>
      <c r="G23" s="49"/>
      <c r="H23" s="49"/>
      <c r="I23" s="49"/>
      <c r="J23" s="49"/>
    </row>
  </sheetData>
  <mergeCells count="21">
    <mergeCell ref="A23:D23"/>
    <mergeCell ref="E21:J21"/>
    <mergeCell ref="E22:J22"/>
    <mergeCell ref="E23:J23"/>
    <mergeCell ref="A5:J5"/>
    <mergeCell ref="E6:J6"/>
    <mergeCell ref="A18:D18"/>
    <mergeCell ref="A19:D19"/>
    <mergeCell ref="A20:D20"/>
    <mergeCell ref="A21:D21"/>
    <mergeCell ref="A22:D22"/>
    <mergeCell ref="A6:A7"/>
    <mergeCell ref="B6:B7"/>
    <mergeCell ref="C6:C7"/>
    <mergeCell ref="D6:D7"/>
    <mergeCell ref="A17:D17"/>
    <mergeCell ref="A1:C1"/>
    <mergeCell ref="E1:G1"/>
    <mergeCell ref="B2:C2"/>
    <mergeCell ref="E2:G2"/>
    <mergeCell ref="B3:C3"/>
  </mergeCells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4"/>
  <sheetViews>
    <sheetView showZeros="0" topLeftCell="A8" zoomScale="160" zoomScaleNormal="160" zoomScaleSheetLayoutView="230" workbookViewId="0">
      <selection activeCell="A3" sqref="A3:F24"/>
    </sheetView>
  </sheetViews>
  <sheetFormatPr baseColWidth="10" defaultRowHeight="24.95" customHeight="1"/>
  <cols>
    <col min="1" max="1" width="24.7109375" style="58" customWidth="1"/>
    <col min="2" max="2" width="12" style="58" customWidth="1"/>
    <col min="3" max="3" width="9.5703125" style="58" customWidth="1"/>
    <col min="4" max="4" width="10.140625" style="58" customWidth="1"/>
    <col min="5" max="5" width="14.42578125" style="58" customWidth="1"/>
    <col min="6" max="6" width="18.85546875" style="58" customWidth="1"/>
    <col min="7" max="16384" width="11.42578125" style="58"/>
  </cols>
  <sheetData>
    <row r="1" spans="1:6" ht="24.95" customHeight="1">
      <c r="A1" s="55" t="s">
        <v>55</v>
      </c>
      <c r="B1" s="56"/>
      <c r="C1" s="56"/>
      <c r="D1" s="56"/>
      <c r="E1" s="56"/>
      <c r="F1" s="57"/>
    </row>
    <row r="2" spans="1:6" ht="20.100000000000001" customHeight="1">
      <c r="A2" s="59" t="s">
        <v>56</v>
      </c>
      <c r="B2" s="60" t="s">
        <v>95</v>
      </c>
      <c r="C2" s="61"/>
      <c r="D2" s="61"/>
      <c r="E2" s="61"/>
      <c r="F2" s="62"/>
    </row>
    <row r="3" spans="1:6" ht="20.100000000000001" customHeight="1">
      <c r="A3" s="59" t="s">
        <v>57</v>
      </c>
      <c r="B3" s="63"/>
      <c r="C3" s="64"/>
      <c r="D3" s="59" t="s">
        <v>58</v>
      </c>
      <c r="E3" s="65" t="s">
        <v>119</v>
      </c>
      <c r="F3" s="66"/>
    </row>
    <row r="4" spans="1:6" ht="20.100000000000001" customHeight="1">
      <c r="A4" s="59" t="s">
        <v>59</v>
      </c>
      <c r="B4" s="67">
        <v>42</v>
      </c>
      <c r="C4" s="68" t="s">
        <v>84</v>
      </c>
      <c r="D4" s="59"/>
      <c r="E4" s="69"/>
      <c r="F4" s="64"/>
    </row>
    <row r="5" spans="1:6" ht="20.100000000000001" customHeight="1">
      <c r="A5" s="59" t="s">
        <v>60</v>
      </c>
      <c r="B5" s="63">
        <v>6</v>
      </c>
      <c r="C5" s="69" t="s">
        <v>85</v>
      </c>
      <c r="D5" s="59" t="s">
        <v>62</v>
      </c>
      <c r="E5" s="70">
        <f>B4/B5</f>
        <v>7</v>
      </c>
      <c r="F5" s="64" t="s">
        <v>63</v>
      </c>
    </row>
    <row r="6" spans="1:6" s="74" customFormat="1" ht="20.100000000000001" customHeight="1">
      <c r="A6" s="72" t="s">
        <v>64</v>
      </c>
      <c r="B6" s="73"/>
      <c r="C6" s="73"/>
      <c r="D6" s="73"/>
      <c r="E6" s="73"/>
      <c r="F6" s="73"/>
    </row>
    <row r="7" spans="1:6" ht="20.100000000000001" customHeight="1">
      <c r="A7" s="75" t="s">
        <v>65</v>
      </c>
      <c r="B7" s="75" t="s">
        <v>59</v>
      </c>
      <c r="C7" s="76" t="s">
        <v>66</v>
      </c>
      <c r="D7" s="75" t="s">
        <v>67</v>
      </c>
      <c r="E7" s="75" t="s">
        <v>68</v>
      </c>
      <c r="F7" s="75" t="s">
        <v>69</v>
      </c>
    </row>
    <row r="8" spans="1:6" ht="20.100000000000001" customHeight="1">
      <c r="A8" s="63" t="s">
        <v>86</v>
      </c>
      <c r="B8" s="63">
        <v>42</v>
      </c>
      <c r="C8" s="75" t="s">
        <v>84</v>
      </c>
      <c r="D8" s="64">
        <v>1.03</v>
      </c>
      <c r="E8" s="102">
        <v>85</v>
      </c>
      <c r="F8" s="103">
        <f>E8*D8*B8</f>
        <v>3677.1</v>
      </c>
    </row>
    <row r="9" spans="1:6" ht="20.100000000000001" customHeight="1">
      <c r="A9" s="71"/>
      <c r="B9" s="71"/>
      <c r="C9" s="71"/>
      <c r="D9" s="71"/>
      <c r="E9" s="94" t="s">
        <v>69</v>
      </c>
      <c r="F9" s="95">
        <f>SUM(F8:F8)</f>
        <v>3677.1</v>
      </c>
    </row>
    <row r="10" spans="1:6" ht="20.100000000000001" customHeight="1">
      <c r="A10" s="87" t="s">
        <v>72</v>
      </c>
      <c r="B10" s="88"/>
      <c r="C10" s="88"/>
      <c r="D10" s="88"/>
      <c r="E10" s="88"/>
      <c r="F10" s="89"/>
    </row>
    <row r="11" spans="1:6" ht="20.100000000000001" customHeight="1">
      <c r="A11" s="83" t="s">
        <v>73</v>
      </c>
      <c r="B11" s="75" t="s">
        <v>59</v>
      </c>
      <c r="C11" s="75" t="s">
        <v>66</v>
      </c>
      <c r="D11" s="75" t="s">
        <v>97</v>
      </c>
      <c r="E11" s="75" t="s">
        <v>74</v>
      </c>
      <c r="F11" s="75" t="s">
        <v>69</v>
      </c>
    </row>
    <row r="12" spans="1:6" ht="20.100000000000001" customHeight="1">
      <c r="A12" s="77" t="s">
        <v>112</v>
      </c>
      <c r="B12" s="81">
        <v>2</v>
      </c>
      <c r="C12" s="71" t="s">
        <v>66</v>
      </c>
      <c r="D12" s="81">
        <v>10</v>
      </c>
      <c r="E12" s="90">
        <v>20</v>
      </c>
      <c r="F12" s="91">
        <f>E12*D12*B12</f>
        <v>400</v>
      </c>
    </row>
    <row r="13" spans="1:6" ht="20.100000000000001" customHeight="1">
      <c r="A13" s="77" t="s">
        <v>113</v>
      </c>
      <c r="B13" s="81">
        <v>1</v>
      </c>
      <c r="C13" s="71" t="s">
        <v>66</v>
      </c>
      <c r="D13" s="81">
        <v>10</v>
      </c>
      <c r="E13" s="90">
        <v>40</v>
      </c>
      <c r="F13" s="91">
        <f>E13*D13*B13</f>
        <v>400</v>
      </c>
    </row>
    <row r="14" spans="1:6" ht="20.100000000000001" customHeight="1">
      <c r="A14" s="77" t="s">
        <v>96</v>
      </c>
      <c r="B14" s="81">
        <v>1</v>
      </c>
      <c r="C14" s="71" t="s">
        <v>66</v>
      </c>
      <c r="D14" s="81">
        <v>1</v>
      </c>
      <c r="E14" s="90">
        <v>375</v>
      </c>
      <c r="F14" s="91">
        <f>E14*D14*B14</f>
        <v>375</v>
      </c>
    </row>
    <row r="15" spans="1:6" ht="20.100000000000001" customHeight="1">
      <c r="A15" s="82" t="s">
        <v>87</v>
      </c>
      <c r="B15" s="83">
        <v>1</v>
      </c>
      <c r="C15" s="82" t="s">
        <v>66</v>
      </c>
      <c r="D15" s="83">
        <v>10</v>
      </c>
      <c r="E15" s="92">
        <v>25</v>
      </c>
      <c r="F15" s="93">
        <f>E15*D15*B15</f>
        <v>250</v>
      </c>
    </row>
    <row r="16" spans="1:6" ht="20.100000000000001" customHeight="1">
      <c r="A16" s="71"/>
      <c r="B16" s="71"/>
      <c r="C16" s="71"/>
      <c r="D16" s="71"/>
      <c r="E16" s="94" t="s">
        <v>69</v>
      </c>
      <c r="F16" s="95">
        <f>SUM(F12:F15)</f>
        <v>1425</v>
      </c>
    </row>
    <row r="17" spans="1:6" ht="20.100000000000001" customHeight="1">
      <c r="A17" s="87" t="s">
        <v>75</v>
      </c>
      <c r="B17" s="88"/>
      <c r="C17" s="88"/>
      <c r="D17" s="88"/>
      <c r="E17" s="88"/>
      <c r="F17" s="88"/>
    </row>
    <row r="18" spans="1:6" ht="20.100000000000001" customHeight="1">
      <c r="A18" s="83" t="s">
        <v>76</v>
      </c>
      <c r="B18" s="75" t="s">
        <v>59</v>
      </c>
      <c r="C18" s="75" t="s">
        <v>66</v>
      </c>
      <c r="D18" s="75" t="s">
        <v>114</v>
      </c>
      <c r="E18" s="75" t="s">
        <v>77</v>
      </c>
      <c r="F18" s="75" t="s">
        <v>69</v>
      </c>
    </row>
    <row r="19" spans="1:6" ht="20.100000000000001" customHeight="1">
      <c r="A19" s="63" t="s">
        <v>103</v>
      </c>
      <c r="B19" s="75">
        <v>5</v>
      </c>
      <c r="C19" s="69" t="s">
        <v>78</v>
      </c>
      <c r="D19" s="75">
        <v>7</v>
      </c>
      <c r="E19" s="102">
        <v>30</v>
      </c>
      <c r="F19" s="103">
        <f>E19*D19*B19</f>
        <v>1050</v>
      </c>
    </row>
    <row r="20" spans="1:6" ht="20.100000000000001" customHeight="1">
      <c r="A20" s="71"/>
      <c r="B20" s="71"/>
      <c r="C20" s="71"/>
      <c r="D20" s="71"/>
      <c r="E20" s="94" t="s">
        <v>69</v>
      </c>
      <c r="F20" s="95">
        <f>SUM(F19:F19)</f>
        <v>1050</v>
      </c>
    </row>
    <row r="21" spans="1:6" ht="20.100000000000001" customHeight="1">
      <c r="A21" s="59" t="s">
        <v>79</v>
      </c>
      <c r="B21" s="97">
        <f>F20+F16+F9</f>
        <v>6152.1</v>
      </c>
      <c r="C21" s="64"/>
    </row>
    <row r="22" spans="1:6" ht="20.100000000000001" customHeight="1">
      <c r="A22" s="59" t="s">
        <v>80</v>
      </c>
      <c r="B22" s="98">
        <f>B21/B4</f>
        <v>146.47857142857143</v>
      </c>
      <c r="C22" s="64" t="s">
        <v>81</v>
      </c>
    </row>
    <row r="23" spans="1:6" ht="20.100000000000001" customHeight="1">
      <c r="A23" s="59" t="s">
        <v>82</v>
      </c>
      <c r="B23" s="63">
        <v>1.35</v>
      </c>
      <c r="C23" s="64"/>
    </row>
    <row r="24" spans="1:6" ht="20.100000000000001" customHeight="1">
      <c r="A24" s="59" t="s">
        <v>83</v>
      </c>
      <c r="B24" s="99">
        <f>B22*B23</f>
        <v>197.74607142857144</v>
      </c>
      <c r="C24" s="64" t="s">
        <v>81</v>
      </c>
    </row>
  </sheetData>
  <mergeCells count="2">
    <mergeCell ref="B2:F2"/>
    <mergeCell ref="E3:F3"/>
  </mergeCells>
  <printOptions horizontalCentered="1" verticalCentered="1"/>
  <pageMargins left="0.59055118110236227" right="0.59055118110236227" top="0.59055118110236227" bottom="0.59055118110236227" header="0.51181102362204722" footer="0.51181102362204722"/>
  <pageSetup paperSize="9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F22"/>
  <sheetViews>
    <sheetView showZeros="0" topLeftCell="A8" zoomScale="170" zoomScaleNormal="170" zoomScaleSheetLayoutView="230" workbookViewId="0">
      <selection activeCell="A3" sqref="A3:F22"/>
    </sheetView>
  </sheetViews>
  <sheetFormatPr baseColWidth="10" defaultRowHeight="24.95" customHeight="1"/>
  <cols>
    <col min="1" max="1" width="31.5703125" style="58" customWidth="1"/>
    <col min="2" max="2" width="12" style="58" customWidth="1"/>
    <col min="3" max="3" width="9.5703125" style="58" customWidth="1"/>
    <col min="4" max="4" width="10.140625" style="58" customWidth="1"/>
    <col min="5" max="5" width="14.42578125" style="58" customWidth="1"/>
    <col min="6" max="6" width="18.85546875" style="58" customWidth="1"/>
    <col min="7" max="16384" width="11.42578125" style="58"/>
  </cols>
  <sheetData>
    <row r="1" spans="1:6" ht="24.95" customHeight="1">
      <c r="A1" s="55" t="s">
        <v>55</v>
      </c>
      <c r="B1" s="56"/>
      <c r="C1" s="56"/>
      <c r="D1" s="56"/>
      <c r="E1" s="56"/>
      <c r="F1" s="57"/>
    </row>
    <row r="2" spans="1:6" ht="20.100000000000001" customHeight="1">
      <c r="A2" s="59" t="s">
        <v>56</v>
      </c>
      <c r="B2" s="60" t="s">
        <v>95</v>
      </c>
      <c r="C2" s="61"/>
      <c r="D2" s="61"/>
      <c r="E2" s="61"/>
      <c r="F2" s="62"/>
    </row>
    <row r="3" spans="1:6" ht="20.100000000000001" customHeight="1">
      <c r="A3" s="59" t="s">
        <v>57</v>
      </c>
      <c r="B3" s="63"/>
      <c r="C3" s="64"/>
      <c r="D3" s="59" t="s">
        <v>58</v>
      </c>
      <c r="E3" s="65" t="s">
        <v>120</v>
      </c>
      <c r="F3" s="66"/>
    </row>
    <row r="4" spans="1:6" ht="20.100000000000001" customHeight="1">
      <c r="A4" s="59" t="s">
        <v>59</v>
      </c>
      <c r="B4" s="100">
        <f>Métré!H27</f>
        <v>6385.4182799999999</v>
      </c>
      <c r="C4" s="68" t="s">
        <v>16</v>
      </c>
      <c r="D4" s="59"/>
      <c r="E4" s="69"/>
      <c r="F4" s="64"/>
    </row>
    <row r="5" spans="1:6" ht="20.100000000000001" customHeight="1">
      <c r="A5" s="59" t="s">
        <v>60</v>
      </c>
      <c r="B5" s="63">
        <v>250</v>
      </c>
      <c r="C5" s="69" t="s">
        <v>61</v>
      </c>
      <c r="D5" s="59" t="s">
        <v>62</v>
      </c>
      <c r="E5" s="70">
        <f>B4/B5</f>
        <v>25.541673119999999</v>
      </c>
      <c r="F5" s="64" t="s">
        <v>63</v>
      </c>
    </row>
    <row r="6" spans="1:6" s="74" customFormat="1" ht="20.100000000000001" customHeight="1">
      <c r="A6" s="72" t="s">
        <v>64</v>
      </c>
      <c r="B6" s="73"/>
      <c r="C6" s="73"/>
      <c r="D6" s="73"/>
      <c r="E6" s="73"/>
      <c r="F6" s="73"/>
    </row>
    <row r="7" spans="1:6" ht="20.100000000000001" customHeight="1">
      <c r="A7" s="75" t="s">
        <v>65</v>
      </c>
      <c r="B7" s="75" t="s">
        <v>59</v>
      </c>
      <c r="C7" s="76" t="s">
        <v>66</v>
      </c>
      <c r="D7" s="75" t="s">
        <v>67</v>
      </c>
      <c r="E7" s="75" t="s">
        <v>68</v>
      </c>
      <c r="F7" s="75" t="s">
        <v>69</v>
      </c>
    </row>
    <row r="8" spans="1:6" ht="20.100000000000001" customHeight="1">
      <c r="A8" s="77" t="s">
        <v>70</v>
      </c>
      <c r="B8" s="101">
        <f>B4</f>
        <v>6385.4182799999999</v>
      </c>
      <c r="C8" s="76" t="s">
        <v>16</v>
      </c>
      <c r="D8" s="78">
        <v>1.01</v>
      </c>
      <c r="E8" s="79">
        <v>0.95</v>
      </c>
      <c r="F8" s="80">
        <f>E8*D8*B8</f>
        <v>6126.8088396599996</v>
      </c>
    </row>
    <row r="9" spans="1:6" ht="20.100000000000001" customHeight="1">
      <c r="A9" s="82" t="s">
        <v>71</v>
      </c>
      <c r="B9" s="82"/>
      <c r="C9" s="83"/>
      <c r="D9" s="84"/>
      <c r="E9" s="85"/>
      <c r="F9" s="86">
        <f>F8*0.05</f>
        <v>306.34044198300001</v>
      </c>
    </row>
    <row r="10" spans="1:6" ht="20.100000000000001" customHeight="1">
      <c r="A10" s="71"/>
      <c r="B10" s="71"/>
      <c r="C10" s="71"/>
      <c r="D10" s="71"/>
      <c r="E10" s="94" t="s">
        <v>69</v>
      </c>
      <c r="F10" s="95">
        <f>SUM(F8:F9)</f>
        <v>6433.149281643</v>
      </c>
    </row>
    <row r="11" spans="1:6" ht="20.100000000000001" customHeight="1">
      <c r="A11" s="87" t="s">
        <v>72</v>
      </c>
      <c r="B11" s="88"/>
      <c r="C11" s="88"/>
      <c r="D11" s="88"/>
      <c r="E11" s="88"/>
      <c r="F11" s="89"/>
    </row>
    <row r="12" spans="1:6" ht="20.100000000000001" customHeight="1">
      <c r="A12" s="83" t="s">
        <v>73</v>
      </c>
      <c r="B12" s="75" t="s">
        <v>59</v>
      </c>
      <c r="C12" s="75" t="s">
        <v>66</v>
      </c>
      <c r="D12" s="75" t="s">
        <v>97</v>
      </c>
      <c r="E12" s="75" t="s">
        <v>74</v>
      </c>
      <c r="F12" s="75" t="s">
        <v>69</v>
      </c>
    </row>
    <row r="13" spans="1:6" ht="20.100000000000001" customHeight="1">
      <c r="A13" s="63" t="s">
        <v>96</v>
      </c>
      <c r="B13" s="75">
        <v>1</v>
      </c>
      <c r="C13" s="69" t="s">
        <v>66</v>
      </c>
      <c r="D13" s="75">
        <v>3</v>
      </c>
      <c r="E13" s="104">
        <v>375</v>
      </c>
      <c r="F13" s="105">
        <f>E13*D13*B13</f>
        <v>1125</v>
      </c>
    </row>
    <row r="14" spans="1:6" ht="20.100000000000001" customHeight="1">
      <c r="A14" s="71"/>
      <c r="B14" s="71"/>
      <c r="C14" s="71"/>
      <c r="D14" s="71"/>
      <c r="E14" s="94" t="s">
        <v>69</v>
      </c>
      <c r="F14" s="95">
        <f>SUM(F13:F13)</f>
        <v>1125</v>
      </c>
    </row>
    <row r="15" spans="1:6" ht="20.100000000000001" customHeight="1">
      <c r="A15" s="87" t="s">
        <v>75</v>
      </c>
      <c r="B15" s="88"/>
      <c r="C15" s="88"/>
      <c r="D15" s="88"/>
      <c r="E15" s="88"/>
      <c r="F15" s="88"/>
    </row>
    <row r="16" spans="1:6" ht="20.100000000000001" customHeight="1">
      <c r="A16" s="83" t="s">
        <v>76</v>
      </c>
      <c r="B16" s="75" t="s">
        <v>59</v>
      </c>
      <c r="C16" s="75" t="s">
        <v>66</v>
      </c>
      <c r="D16" s="75" t="s">
        <v>114</v>
      </c>
      <c r="E16" s="75" t="s">
        <v>77</v>
      </c>
      <c r="F16" s="75" t="s">
        <v>69</v>
      </c>
    </row>
    <row r="17" spans="1:6" ht="20.100000000000001" customHeight="1">
      <c r="A17" s="63" t="s">
        <v>103</v>
      </c>
      <c r="B17" s="75">
        <v>4</v>
      </c>
      <c r="C17" s="69" t="s">
        <v>78</v>
      </c>
      <c r="D17" s="75">
        <v>26</v>
      </c>
      <c r="E17" s="102">
        <v>30</v>
      </c>
      <c r="F17" s="103">
        <f>E17*D17*B17</f>
        <v>3120</v>
      </c>
    </row>
    <row r="18" spans="1:6" ht="20.100000000000001" customHeight="1">
      <c r="A18" s="71"/>
      <c r="B18" s="71"/>
      <c r="C18" s="71"/>
      <c r="D18" s="71"/>
      <c r="E18" s="94" t="s">
        <v>69</v>
      </c>
      <c r="F18" s="95">
        <f>SUM(F17:F17)</f>
        <v>3120</v>
      </c>
    </row>
    <row r="19" spans="1:6" ht="24.95" customHeight="1">
      <c r="A19" s="59" t="s">
        <v>79</v>
      </c>
      <c r="B19" s="97">
        <f>F18+F14+F10</f>
        <v>10678.149281643</v>
      </c>
      <c r="C19" s="64"/>
    </row>
    <row r="20" spans="1:6" ht="24.95" customHeight="1">
      <c r="A20" s="59" t="s">
        <v>80</v>
      </c>
      <c r="B20" s="98">
        <f>B19/B4</f>
        <v>1.672270916862004</v>
      </c>
      <c r="C20" s="64" t="s">
        <v>81</v>
      </c>
    </row>
    <row r="21" spans="1:6" ht="24.95" customHeight="1">
      <c r="A21" s="59" t="s">
        <v>82</v>
      </c>
      <c r="B21" s="63">
        <v>1.35</v>
      </c>
      <c r="C21" s="64"/>
    </row>
    <row r="22" spans="1:6" ht="24.95" customHeight="1">
      <c r="A22" s="59" t="s">
        <v>83</v>
      </c>
      <c r="B22" s="99">
        <f>B20*B21</f>
        <v>2.2575657377637057</v>
      </c>
      <c r="C22" s="64" t="s">
        <v>81</v>
      </c>
    </row>
  </sheetData>
  <mergeCells count="2">
    <mergeCell ref="B2:F2"/>
    <mergeCell ref="E3:F3"/>
  </mergeCells>
  <printOptions horizontalCentered="1" verticalCentered="1"/>
  <pageMargins left="0.59055118110236227" right="0.59055118110236227" top="0.59055118110236227" bottom="0.59055118110236227" header="0.51181102362204722" footer="0.51181102362204722"/>
  <pageSetup paperSize="9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F24"/>
  <sheetViews>
    <sheetView showZeros="0" view="pageBreakPreview" topLeftCell="A8" zoomScale="170" zoomScaleNormal="150" zoomScaleSheetLayoutView="170" workbookViewId="0">
      <selection activeCell="A3" sqref="A3:F24"/>
    </sheetView>
  </sheetViews>
  <sheetFormatPr baseColWidth="10" defaultRowHeight="24.95" customHeight="1"/>
  <cols>
    <col min="1" max="1" width="23.28515625" style="58" customWidth="1"/>
    <col min="2" max="2" width="14.7109375" style="58" customWidth="1"/>
    <col min="3" max="3" width="9.5703125" style="58" customWidth="1"/>
    <col min="4" max="4" width="10.140625" style="58" customWidth="1"/>
    <col min="5" max="5" width="14.42578125" style="58" customWidth="1"/>
    <col min="6" max="6" width="18.85546875" style="58" customWidth="1"/>
    <col min="7" max="16384" width="11.42578125" style="58"/>
  </cols>
  <sheetData>
    <row r="1" spans="1:6" ht="24.95" customHeight="1">
      <c r="A1" s="55" t="s">
        <v>55</v>
      </c>
      <c r="B1" s="56"/>
      <c r="C1" s="56"/>
      <c r="D1" s="56"/>
      <c r="E1" s="56"/>
      <c r="F1" s="57"/>
    </row>
    <row r="2" spans="1:6" ht="20.100000000000001" customHeight="1">
      <c r="A2" s="59" t="s">
        <v>56</v>
      </c>
      <c r="B2" s="60" t="s">
        <v>95</v>
      </c>
      <c r="C2" s="61"/>
      <c r="D2" s="61"/>
      <c r="E2" s="61"/>
      <c r="F2" s="62"/>
    </row>
    <row r="3" spans="1:6" ht="20.100000000000001" customHeight="1">
      <c r="A3" s="59" t="s">
        <v>57</v>
      </c>
      <c r="B3" s="63"/>
      <c r="C3" s="64"/>
      <c r="D3" s="59" t="s">
        <v>58</v>
      </c>
      <c r="E3" s="65" t="s">
        <v>99</v>
      </c>
      <c r="F3" s="66"/>
    </row>
    <row r="4" spans="1:6" ht="20.100000000000001" customHeight="1">
      <c r="A4" s="59" t="s">
        <v>59</v>
      </c>
      <c r="B4" s="67">
        <v>189</v>
      </c>
      <c r="C4" s="68" t="s">
        <v>88</v>
      </c>
      <c r="D4" s="59"/>
      <c r="E4" s="69"/>
      <c r="F4" s="64"/>
    </row>
    <row r="5" spans="1:6" ht="20.100000000000001" customHeight="1">
      <c r="A5" s="59" t="s">
        <v>60</v>
      </c>
      <c r="B5" s="63">
        <v>8</v>
      </c>
      <c r="C5" s="69" t="s">
        <v>89</v>
      </c>
      <c r="D5" s="59" t="s">
        <v>62</v>
      </c>
      <c r="E5" s="70">
        <f>B4/B5</f>
        <v>23.625</v>
      </c>
      <c r="F5" s="64" t="s">
        <v>63</v>
      </c>
    </row>
    <row r="6" spans="1:6" s="74" customFormat="1" ht="20.100000000000001" customHeight="1">
      <c r="A6" s="72" t="s">
        <v>64</v>
      </c>
      <c r="B6" s="73"/>
      <c r="C6" s="73"/>
      <c r="D6" s="73"/>
      <c r="E6" s="73"/>
      <c r="F6" s="73"/>
    </row>
    <row r="7" spans="1:6" ht="20.100000000000001" customHeight="1">
      <c r="A7" s="75" t="s">
        <v>65</v>
      </c>
      <c r="B7" s="75" t="s">
        <v>59</v>
      </c>
      <c r="C7" s="75" t="s">
        <v>66</v>
      </c>
      <c r="D7" s="75" t="s">
        <v>67</v>
      </c>
      <c r="E7" s="75" t="s">
        <v>68</v>
      </c>
      <c r="F7" s="75" t="s">
        <v>69</v>
      </c>
    </row>
    <row r="8" spans="1:6" ht="20.100000000000001" customHeight="1">
      <c r="A8" s="63" t="s">
        <v>90</v>
      </c>
      <c r="B8" s="75">
        <f>0.2*B4</f>
        <v>37.800000000000004</v>
      </c>
      <c r="C8" s="69" t="s">
        <v>91</v>
      </c>
      <c r="D8" s="75">
        <v>1.1000000000000001</v>
      </c>
      <c r="E8" s="102">
        <v>10</v>
      </c>
      <c r="F8" s="103">
        <f>E8*D8*B8</f>
        <v>415.80000000000007</v>
      </c>
    </row>
    <row r="9" spans="1:6" ht="20.100000000000001" customHeight="1">
      <c r="A9" s="71"/>
      <c r="B9" s="71"/>
      <c r="C9" s="71"/>
      <c r="D9" s="71"/>
      <c r="E9" s="94" t="s">
        <v>69</v>
      </c>
      <c r="F9" s="95">
        <f>SUM(F8:F8)</f>
        <v>415.80000000000007</v>
      </c>
    </row>
    <row r="10" spans="1:6" ht="20.100000000000001" customHeight="1">
      <c r="A10" s="87" t="s">
        <v>72</v>
      </c>
      <c r="B10" s="88"/>
      <c r="C10" s="88"/>
      <c r="D10" s="88"/>
      <c r="E10" s="88"/>
      <c r="F10" s="89"/>
    </row>
    <row r="11" spans="1:6" ht="20.100000000000001" customHeight="1">
      <c r="A11" s="83" t="s">
        <v>73</v>
      </c>
      <c r="B11" s="75" t="s">
        <v>59</v>
      </c>
      <c r="C11" s="75" t="s">
        <v>66</v>
      </c>
      <c r="D11" s="75" t="s">
        <v>97</v>
      </c>
      <c r="E11" s="75" t="s">
        <v>74</v>
      </c>
      <c r="F11" s="75" t="s">
        <v>69</v>
      </c>
    </row>
    <row r="12" spans="1:6" ht="20.100000000000001" customHeight="1">
      <c r="A12" s="77" t="s">
        <v>100</v>
      </c>
      <c r="B12" s="81">
        <v>1</v>
      </c>
      <c r="C12" s="71" t="s">
        <v>92</v>
      </c>
      <c r="D12" s="81">
        <v>20</v>
      </c>
      <c r="E12" s="90">
        <v>200</v>
      </c>
      <c r="F12" s="91">
        <f>E12*D12*B12</f>
        <v>4000</v>
      </c>
    </row>
    <row r="13" spans="1:6" ht="20.100000000000001" customHeight="1">
      <c r="A13" s="82" t="s">
        <v>101</v>
      </c>
      <c r="B13" s="83">
        <v>30</v>
      </c>
      <c r="C13" s="96" t="s">
        <v>88</v>
      </c>
      <c r="D13" s="83"/>
      <c r="E13" s="92">
        <v>20</v>
      </c>
      <c r="F13" s="93">
        <f>E13*B13</f>
        <v>600</v>
      </c>
    </row>
    <row r="14" spans="1:6" ht="20.100000000000001" customHeight="1">
      <c r="A14" s="71"/>
      <c r="B14" s="71"/>
      <c r="C14" s="71"/>
      <c r="D14" s="71"/>
      <c r="E14" s="94" t="s">
        <v>69</v>
      </c>
      <c r="F14" s="95">
        <f>SUM(F12:F13)</f>
        <v>4600</v>
      </c>
    </row>
    <row r="15" spans="1:6" ht="20.100000000000001" customHeight="1">
      <c r="A15" s="87" t="s">
        <v>75</v>
      </c>
      <c r="B15" s="88"/>
      <c r="C15" s="88"/>
      <c r="D15" s="88"/>
      <c r="E15" s="88"/>
      <c r="F15" s="88"/>
    </row>
    <row r="16" spans="1:6" ht="20.100000000000001" customHeight="1">
      <c r="A16" s="83" t="s">
        <v>76</v>
      </c>
      <c r="B16" s="75" t="s">
        <v>59</v>
      </c>
      <c r="C16" s="75" t="s">
        <v>66</v>
      </c>
      <c r="D16" s="75" t="s">
        <v>114</v>
      </c>
      <c r="E16" s="75" t="s">
        <v>77</v>
      </c>
      <c r="F16" s="75" t="s">
        <v>69</v>
      </c>
    </row>
    <row r="17" spans="1:6" ht="20.100000000000001" customHeight="1">
      <c r="A17" s="77" t="s">
        <v>117</v>
      </c>
      <c r="B17" s="81">
        <v>4</v>
      </c>
      <c r="C17" s="71" t="s">
        <v>78</v>
      </c>
      <c r="D17" s="81">
        <v>24</v>
      </c>
      <c r="E17" s="79">
        <v>30</v>
      </c>
      <c r="F17" s="80">
        <f>E17*D17*B17</f>
        <v>2880</v>
      </c>
    </row>
    <row r="18" spans="1:6" ht="20.100000000000001" customHeight="1">
      <c r="A18" s="77" t="s">
        <v>102</v>
      </c>
      <c r="B18" s="81">
        <v>7</v>
      </c>
      <c r="C18" s="71" t="s">
        <v>78</v>
      </c>
      <c r="D18" s="81">
        <v>24</v>
      </c>
      <c r="E18" s="79">
        <v>30</v>
      </c>
      <c r="F18" s="80">
        <f>E18*D18*B18</f>
        <v>5040</v>
      </c>
    </row>
    <row r="19" spans="1:6" ht="20.100000000000001" customHeight="1">
      <c r="A19" s="82" t="s">
        <v>118</v>
      </c>
      <c r="B19" s="83">
        <v>4</v>
      </c>
      <c r="C19" s="96" t="s">
        <v>78</v>
      </c>
      <c r="D19" s="83">
        <v>24</v>
      </c>
      <c r="E19" s="85">
        <v>30</v>
      </c>
      <c r="F19" s="86">
        <f>E19*D19*B19</f>
        <v>2880</v>
      </c>
    </row>
    <row r="20" spans="1:6" ht="20.100000000000001" customHeight="1">
      <c r="A20" s="71"/>
      <c r="B20" s="71"/>
      <c r="C20" s="71"/>
      <c r="D20" s="71"/>
      <c r="E20" s="94" t="s">
        <v>69</v>
      </c>
      <c r="F20" s="95">
        <f>SUM(F18:F19)</f>
        <v>7920</v>
      </c>
    </row>
    <row r="21" spans="1:6" ht="20.100000000000001" customHeight="1">
      <c r="A21" s="59" t="s">
        <v>79</v>
      </c>
      <c r="B21" s="97">
        <f>F20+F14+F9</f>
        <v>12935.8</v>
      </c>
      <c r="C21" s="64"/>
    </row>
    <row r="22" spans="1:6" ht="20.100000000000001" customHeight="1">
      <c r="A22" s="59" t="s">
        <v>80</v>
      </c>
      <c r="B22" s="98">
        <f>B21/B4</f>
        <v>68.443386243386243</v>
      </c>
      <c r="C22" s="64" t="s">
        <v>93</v>
      </c>
    </row>
    <row r="23" spans="1:6" ht="20.100000000000001" customHeight="1">
      <c r="A23" s="59" t="s">
        <v>82</v>
      </c>
      <c r="B23" s="63">
        <v>1.35</v>
      </c>
      <c r="C23" s="64"/>
    </row>
    <row r="24" spans="1:6" ht="20.100000000000001" customHeight="1">
      <c r="A24" s="59" t="s">
        <v>94</v>
      </c>
      <c r="B24" s="99">
        <f>B22*B23</f>
        <v>92.398571428571429</v>
      </c>
      <c r="C24" s="64" t="s">
        <v>93</v>
      </c>
    </row>
  </sheetData>
  <mergeCells count="2">
    <mergeCell ref="B2:F2"/>
    <mergeCell ref="E3:F3"/>
  </mergeCells>
  <printOptions horizontalCentered="1" verticalCentered="1"/>
  <pageMargins left="0.59055118110236227" right="0.59055118110236227" top="0.59055118110236227" bottom="0.59055118110236227" header="0.51181102362204722" footer="0.51181102362204722"/>
  <pageSetup paperSize="9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F28"/>
  <sheetViews>
    <sheetView showZeros="0" tabSelected="1" view="pageBreakPreview" topLeftCell="A10" zoomScale="150" zoomScaleNormal="150" zoomScaleSheetLayoutView="150" workbookViewId="0">
      <selection activeCell="A3" sqref="A3:F28"/>
    </sheetView>
  </sheetViews>
  <sheetFormatPr baseColWidth="10" defaultRowHeight="24.95" customHeight="1"/>
  <cols>
    <col min="1" max="1" width="29.42578125" style="58" customWidth="1"/>
    <col min="2" max="2" width="10.28515625" style="58" customWidth="1"/>
    <col min="3" max="3" width="7.28515625" style="58" customWidth="1"/>
    <col min="4" max="4" width="10.140625" style="58" customWidth="1"/>
    <col min="5" max="5" width="13.28515625" style="58" customWidth="1"/>
    <col min="6" max="6" width="20.85546875" style="58" customWidth="1"/>
    <col min="7" max="16384" width="11.42578125" style="58"/>
  </cols>
  <sheetData>
    <row r="1" spans="1:6" ht="24.95" customHeight="1">
      <c r="A1" s="55" t="s">
        <v>55</v>
      </c>
      <c r="B1" s="56"/>
      <c r="C1" s="56"/>
      <c r="D1" s="56"/>
      <c r="E1" s="56"/>
      <c r="F1" s="57"/>
    </row>
    <row r="2" spans="1:6" ht="20.100000000000001" customHeight="1">
      <c r="A2" s="59" t="s">
        <v>56</v>
      </c>
      <c r="B2" s="60" t="s">
        <v>95</v>
      </c>
      <c r="C2" s="61"/>
      <c r="D2" s="61"/>
      <c r="E2" s="61"/>
      <c r="F2" s="62"/>
    </row>
    <row r="3" spans="1:6" ht="20.100000000000001" customHeight="1">
      <c r="A3" s="59" t="s">
        <v>57</v>
      </c>
      <c r="B3" s="63"/>
      <c r="C3" s="64"/>
      <c r="D3" s="59" t="s">
        <v>58</v>
      </c>
      <c r="E3" s="65" t="s">
        <v>111</v>
      </c>
      <c r="F3" s="66"/>
    </row>
    <row r="4" spans="1:6" ht="20.100000000000001" customHeight="1">
      <c r="A4" s="59" t="s">
        <v>59</v>
      </c>
      <c r="B4" s="67">
        <v>189</v>
      </c>
      <c r="C4" s="68" t="s">
        <v>88</v>
      </c>
      <c r="D4" s="59"/>
      <c r="E4" s="69"/>
      <c r="F4" s="64"/>
    </row>
    <row r="5" spans="1:6" ht="20.100000000000001" customHeight="1">
      <c r="A5" s="59" t="s">
        <v>60</v>
      </c>
      <c r="B5" s="63">
        <v>6</v>
      </c>
      <c r="C5" s="69" t="s">
        <v>89</v>
      </c>
      <c r="D5" s="59" t="s">
        <v>62</v>
      </c>
      <c r="E5" s="70">
        <f>B4/B5</f>
        <v>31.5</v>
      </c>
      <c r="F5" s="64" t="s">
        <v>63</v>
      </c>
    </row>
    <row r="6" spans="1:6" s="74" customFormat="1" ht="20.100000000000001" customHeight="1">
      <c r="A6" s="72" t="s">
        <v>64</v>
      </c>
      <c r="B6" s="73"/>
      <c r="C6" s="73"/>
      <c r="D6" s="73"/>
      <c r="E6" s="73"/>
      <c r="F6" s="73"/>
    </row>
    <row r="7" spans="1:6" ht="20.100000000000001" customHeight="1">
      <c r="A7" s="75" t="s">
        <v>65</v>
      </c>
      <c r="B7" s="75" t="s">
        <v>59</v>
      </c>
      <c r="C7" s="75" t="s">
        <v>66</v>
      </c>
      <c r="D7" s="75" t="s">
        <v>67</v>
      </c>
      <c r="E7" s="75" t="s">
        <v>68</v>
      </c>
      <c r="F7" s="75" t="s">
        <v>69</v>
      </c>
    </row>
    <row r="8" spans="1:6" ht="20.100000000000001" customHeight="1">
      <c r="A8" s="63" t="s">
        <v>90</v>
      </c>
      <c r="B8" s="75">
        <f>0.2*B4</f>
        <v>37.800000000000004</v>
      </c>
      <c r="C8" s="69" t="s">
        <v>91</v>
      </c>
      <c r="D8" s="75">
        <v>1.1000000000000001</v>
      </c>
      <c r="E8" s="102">
        <v>10</v>
      </c>
      <c r="F8" s="103">
        <f>E8*D8*B8</f>
        <v>415.80000000000007</v>
      </c>
    </row>
    <row r="9" spans="1:6" ht="20.100000000000001" customHeight="1">
      <c r="A9" s="71"/>
      <c r="B9" s="71"/>
      <c r="C9" s="71"/>
      <c r="D9" s="71"/>
      <c r="E9" s="94" t="s">
        <v>69</v>
      </c>
      <c r="F9" s="95">
        <f>SUM(F8:F8)</f>
        <v>415.80000000000007</v>
      </c>
    </row>
    <row r="10" spans="1:6" ht="20.100000000000001" customHeight="1">
      <c r="A10" s="87" t="s">
        <v>72</v>
      </c>
      <c r="B10" s="88"/>
      <c r="C10" s="88"/>
      <c r="D10" s="88"/>
      <c r="E10" s="88"/>
      <c r="F10" s="89"/>
    </row>
    <row r="11" spans="1:6" ht="20.100000000000001" customHeight="1">
      <c r="A11" s="83" t="s">
        <v>73</v>
      </c>
      <c r="B11" s="75" t="s">
        <v>59</v>
      </c>
      <c r="C11" s="75" t="s">
        <v>66</v>
      </c>
      <c r="D11" s="75" t="s">
        <v>97</v>
      </c>
      <c r="E11" s="75" t="s">
        <v>74</v>
      </c>
      <c r="F11" s="75" t="s">
        <v>69</v>
      </c>
    </row>
    <row r="12" spans="1:6" ht="20.100000000000001" customHeight="1">
      <c r="A12" s="77" t="s">
        <v>115</v>
      </c>
      <c r="B12" s="81">
        <v>21</v>
      </c>
      <c r="C12" s="71" t="s">
        <v>88</v>
      </c>
      <c r="D12" s="81">
        <v>20</v>
      </c>
      <c r="E12" s="90">
        <v>2</v>
      </c>
      <c r="F12" s="91">
        <f>E12*D12*B12</f>
        <v>840</v>
      </c>
    </row>
    <row r="13" spans="1:6" ht="20.100000000000001" customHeight="1">
      <c r="A13" s="77" t="s">
        <v>101</v>
      </c>
      <c r="B13" s="81">
        <v>21</v>
      </c>
      <c r="C13" s="71" t="s">
        <v>88</v>
      </c>
      <c r="D13" s="81"/>
      <c r="E13" s="90">
        <v>20</v>
      </c>
      <c r="F13" s="91">
        <f>E13*B13</f>
        <v>420</v>
      </c>
    </row>
    <row r="14" spans="1:6" ht="20.100000000000001" customHeight="1">
      <c r="A14" s="77" t="s">
        <v>116</v>
      </c>
      <c r="B14" s="81">
        <v>1</v>
      </c>
      <c r="C14" s="71" t="s">
        <v>66</v>
      </c>
      <c r="D14" s="81">
        <v>2</v>
      </c>
      <c r="E14" s="90">
        <v>375</v>
      </c>
      <c r="F14" s="91">
        <f>E14*D14*B14</f>
        <v>750</v>
      </c>
    </row>
    <row r="15" spans="1:6" ht="20.100000000000001" customHeight="1">
      <c r="A15" s="82" t="s">
        <v>108</v>
      </c>
      <c r="B15" s="83">
        <v>1</v>
      </c>
      <c r="C15" s="96" t="s">
        <v>66</v>
      </c>
      <c r="D15" s="83">
        <v>2</v>
      </c>
      <c r="E15" s="92">
        <v>850</v>
      </c>
      <c r="F15" s="93">
        <f>E15*D15*B15</f>
        <v>1700</v>
      </c>
    </row>
    <row r="16" spans="1:6" ht="20.100000000000001" customHeight="1">
      <c r="A16" s="71"/>
      <c r="B16" s="71"/>
      <c r="C16" s="71"/>
      <c r="D16" s="71"/>
      <c r="E16" s="94" t="s">
        <v>69</v>
      </c>
      <c r="F16" s="95">
        <f>SUM(F12:F15)</f>
        <v>3710</v>
      </c>
    </row>
    <row r="17" spans="1:6" ht="20.100000000000001" customHeight="1">
      <c r="A17" s="87" t="s">
        <v>75</v>
      </c>
      <c r="B17" s="88"/>
      <c r="C17" s="88"/>
      <c r="D17" s="88"/>
      <c r="E17" s="88"/>
      <c r="F17" s="88"/>
    </row>
    <row r="18" spans="1:6" ht="20.100000000000001" customHeight="1">
      <c r="A18" s="83" t="s">
        <v>76</v>
      </c>
      <c r="B18" s="75" t="s">
        <v>59</v>
      </c>
      <c r="C18" s="75" t="s">
        <v>66</v>
      </c>
      <c r="D18" s="75" t="s">
        <v>114</v>
      </c>
      <c r="E18" s="75" t="s">
        <v>77</v>
      </c>
      <c r="F18" s="75" t="s">
        <v>69</v>
      </c>
    </row>
    <row r="19" spans="1:6" ht="20.100000000000001" customHeight="1">
      <c r="A19" s="77" t="s">
        <v>104</v>
      </c>
      <c r="B19" s="81">
        <v>2</v>
      </c>
      <c r="C19" s="71" t="s">
        <v>78</v>
      </c>
      <c r="D19" s="81">
        <v>16</v>
      </c>
      <c r="E19" s="79">
        <v>30</v>
      </c>
      <c r="F19" s="80">
        <f>E19*D19*B19</f>
        <v>960</v>
      </c>
    </row>
    <row r="20" spans="1:6" ht="20.100000000000001" customHeight="1">
      <c r="A20" s="77" t="s">
        <v>106</v>
      </c>
      <c r="B20" s="81">
        <v>3</v>
      </c>
      <c r="C20" s="71" t="s">
        <v>78</v>
      </c>
      <c r="D20" s="81">
        <v>32</v>
      </c>
      <c r="E20" s="79">
        <v>30</v>
      </c>
      <c r="F20" s="80">
        <f>E20*D20*B20</f>
        <v>2880</v>
      </c>
    </row>
    <row r="21" spans="1:6" ht="20.100000000000001" customHeight="1">
      <c r="A21" s="77" t="s">
        <v>109</v>
      </c>
      <c r="B21" s="81">
        <v>4</v>
      </c>
      <c r="C21" s="71" t="s">
        <v>78</v>
      </c>
      <c r="D21" s="81">
        <v>16</v>
      </c>
      <c r="E21" s="79">
        <v>30</v>
      </c>
      <c r="F21" s="80">
        <f>E21*D21*B21</f>
        <v>1920</v>
      </c>
    </row>
    <row r="22" spans="1:6" ht="20.100000000000001" customHeight="1">
      <c r="A22" s="77" t="s">
        <v>110</v>
      </c>
      <c r="B22" s="81">
        <v>2</v>
      </c>
      <c r="C22" s="71" t="s">
        <v>78</v>
      </c>
      <c r="D22" s="81">
        <v>8</v>
      </c>
      <c r="E22" s="79">
        <v>30</v>
      </c>
      <c r="F22" s="80">
        <f>E22*D22*B22</f>
        <v>480</v>
      </c>
    </row>
    <row r="23" spans="1:6" ht="20.100000000000001" customHeight="1">
      <c r="A23" s="82" t="s">
        <v>105</v>
      </c>
      <c r="B23" s="83">
        <v>2</v>
      </c>
      <c r="C23" s="96" t="s">
        <v>78</v>
      </c>
      <c r="D23" s="83">
        <v>16</v>
      </c>
      <c r="E23" s="85">
        <v>30</v>
      </c>
      <c r="F23" s="86">
        <f>E23*D23*B23</f>
        <v>960</v>
      </c>
    </row>
    <row r="24" spans="1:6" ht="20.100000000000001" customHeight="1">
      <c r="A24" s="71"/>
      <c r="B24" s="71"/>
      <c r="C24" s="71"/>
      <c r="D24" s="71"/>
      <c r="E24" s="94" t="s">
        <v>69</v>
      </c>
      <c r="F24" s="95">
        <f>SUM(F19:F23)</f>
        <v>7200</v>
      </c>
    </row>
    <row r="25" spans="1:6" ht="20.100000000000001" customHeight="1">
      <c r="A25" s="59" t="s">
        <v>79</v>
      </c>
      <c r="B25" s="97">
        <f>F24+F16+F9</f>
        <v>11325.8</v>
      </c>
      <c r="C25" s="64"/>
    </row>
    <row r="26" spans="1:6" ht="20.100000000000001" customHeight="1">
      <c r="A26" s="59" t="s">
        <v>80</v>
      </c>
      <c r="B26" s="98">
        <f>B25/B4</f>
        <v>59.924867724867724</v>
      </c>
      <c r="C26" s="64" t="s">
        <v>93</v>
      </c>
    </row>
    <row r="27" spans="1:6" ht="20.100000000000001" customHeight="1">
      <c r="A27" s="59" t="s">
        <v>82</v>
      </c>
      <c r="B27" s="63">
        <v>1.35</v>
      </c>
      <c r="C27" s="64"/>
    </row>
    <row r="28" spans="1:6" ht="20.100000000000001" customHeight="1">
      <c r="A28" s="59" t="s">
        <v>94</v>
      </c>
      <c r="B28" s="99">
        <f>B26*B27</f>
        <v>80.898571428571429</v>
      </c>
      <c r="C28" s="64" t="s">
        <v>93</v>
      </c>
    </row>
  </sheetData>
  <mergeCells count="2">
    <mergeCell ref="B2:F2"/>
    <mergeCell ref="E3:F3"/>
  </mergeCells>
  <printOptions horizontalCentered="1" verticalCentered="1"/>
  <pageMargins left="0.59055118110236227" right="0.59055118110236227" top="0.59055118110236227" bottom="0.59055118110236227" header="0.51181102362204722" footer="0.51181102362204722"/>
  <pageSetup paperSize="9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A2"/>
  <sheetViews>
    <sheetView zoomScale="150" zoomScaleNormal="150" workbookViewId="0">
      <selection activeCell="A3" sqref="A3"/>
    </sheetView>
  </sheetViews>
  <sheetFormatPr baseColWidth="10" defaultRowHeight="12.75"/>
  <cols>
    <col min="1" max="1" width="15" customWidth="1"/>
  </cols>
  <sheetData>
    <row r="1" spans="1:1">
      <c r="A1" s="106" t="s">
        <v>107</v>
      </c>
    </row>
    <row r="2" spans="1:1">
      <c r="A2" s="106" t="s">
        <v>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Métré</vt:lpstr>
      <vt:lpstr>Armatures</vt:lpstr>
      <vt:lpstr>SDBéton</vt:lpstr>
      <vt:lpstr>SD Armature</vt:lpstr>
      <vt:lpstr>Equipage</vt:lpstr>
      <vt:lpstr>Préfa+Pose</vt:lpstr>
      <vt:lpstr>Feuil8</vt:lpstr>
    </vt:vector>
  </TitlesOfParts>
  <Company>Jean-Marc CASTEL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Jean-Marc CASTEL</dc:creator>
  <cp:lastModifiedBy>Jean-Marc CASTEL</cp:lastModifiedBy>
  <dcterms:created xsi:type="dcterms:W3CDTF">2011-11-19T14:43:38Z</dcterms:created>
  <dcterms:modified xsi:type="dcterms:W3CDTF">2011-11-20T20:03:57Z</dcterms:modified>
</cp:coreProperties>
</file>