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480" yWindow="300" windowWidth="18495" windowHeight="9765"/>
  </bookViews>
  <sheets>
    <sheet name="affichage" sheetId="18" r:id="rId1"/>
  </sheets>
  <calcPr calcId="145621"/>
</workbook>
</file>

<file path=xl/calcChain.xml><?xml version="1.0" encoding="utf-8"?>
<calcChain xmlns="http://schemas.openxmlformats.org/spreadsheetml/2006/main">
  <c r="D160" i="18" l="1"/>
  <c r="O146" i="18"/>
  <c r="O145" i="18"/>
  <c r="N145" i="18"/>
  <c r="O142" i="18"/>
  <c r="O141" i="18"/>
  <c r="O140" i="18"/>
  <c r="O139" i="18"/>
  <c r="N139" i="18"/>
  <c r="O138" i="18"/>
  <c r="O137" i="18"/>
  <c r="N137" i="18"/>
  <c r="O136" i="18"/>
  <c r="N136" i="18"/>
  <c r="O135" i="18"/>
  <c r="O134" i="18"/>
  <c r="O133" i="18"/>
  <c r="O132" i="18"/>
  <c r="N132" i="18"/>
  <c r="O131" i="18"/>
  <c r="N131" i="18"/>
  <c r="O130" i="18"/>
  <c r="O129" i="18"/>
  <c r="O128" i="18"/>
  <c r="O127" i="18"/>
  <c r="O126" i="18"/>
  <c r="O125" i="18"/>
  <c r="O124" i="18"/>
  <c r="O123" i="18"/>
  <c r="O122" i="18"/>
  <c r="O121" i="18"/>
  <c r="O120" i="18"/>
  <c r="N120" i="18"/>
  <c r="O119" i="18"/>
  <c r="O118" i="18"/>
  <c r="O117" i="18"/>
  <c r="O116" i="18"/>
  <c r="N116" i="18"/>
  <c r="O115" i="18"/>
  <c r="O114" i="18"/>
  <c r="N114" i="18"/>
  <c r="O113" i="18"/>
  <c r="O112" i="18"/>
  <c r="O111" i="18"/>
  <c r="O110" i="18"/>
  <c r="O109" i="18"/>
  <c r="O108" i="18"/>
  <c r="O107" i="18"/>
  <c r="O106" i="18"/>
  <c r="N106" i="18"/>
  <c r="O105" i="18"/>
  <c r="O104" i="18"/>
  <c r="O103" i="18"/>
  <c r="O102" i="18"/>
  <c r="N102" i="18"/>
  <c r="O101" i="18"/>
  <c r="E157" i="18" s="1"/>
  <c r="N101" i="18"/>
  <c r="O100" i="18"/>
  <c r="O99" i="18"/>
  <c r="O98" i="18"/>
  <c r="O97" i="18"/>
  <c r="O96" i="18"/>
  <c r="N96" i="18"/>
  <c r="O95" i="18"/>
  <c r="O94" i="18"/>
  <c r="N94" i="18"/>
  <c r="O80" i="18"/>
  <c r="O79" i="18"/>
  <c r="O78" i="18"/>
  <c r="O77" i="18"/>
  <c r="O76" i="18"/>
  <c r="N76" i="18"/>
  <c r="O75" i="18"/>
  <c r="O74" i="18"/>
  <c r="O73" i="18"/>
  <c r="O72" i="18"/>
  <c r="O71" i="18"/>
  <c r="O70" i="18"/>
  <c r="T69" i="18"/>
  <c r="O69" i="18"/>
  <c r="O68" i="18"/>
  <c r="O67" i="18"/>
  <c r="O66" i="18"/>
  <c r="O65" i="18"/>
  <c r="O64" i="18"/>
  <c r="O63" i="18"/>
  <c r="O62" i="18"/>
  <c r="O61" i="18"/>
  <c r="O60" i="18"/>
  <c r="O59" i="18"/>
  <c r="O57" i="18"/>
  <c r="O56" i="18"/>
  <c r="O55" i="18"/>
  <c r="O54" i="18"/>
  <c r="O53" i="18"/>
  <c r="O52" i="18"/>
  <c r="N52" i="18"/>
  <c r="O51" i="18"/>
  <c r="O50" i="18"/>
  <c r="O49" i="18"/>
  <c r="O48" i="18"/>
  <c r="O47" i="18"/>
  <c r="O46" i="18"/>
  <c r="N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N32" i="18"/>
  <c r="O22" i="18"/>
  <c r="O21" i="18"/>
  <c r="O20" i="18"/>
  <c r="O19" i="18"/>
  <c r="U16" i="18" s="1"/>
  <c r="N19" i="18"/>
  <c r="O18" i="18"/>
  <c r="T17" i="18"/>
  <c r="O17" i="18"/>
  <c r="O16" i="18"/>
  <c r="O15" i="18"/>
  <c r="N15" i="18"/>
  <c r="O14" i="18"/>
  <c r="U15" i="18" s="1"/>
  <c r="N14" i="18"/>
  <c r="O13" i="18"/>
  <c r="O12" i="18"/>
  <c r="O11" i="18"/>
  <c r="O10" i="18"/>
  <c r="O9" i="18"/>
  <c r="O8" i="18"/>
  <c r="N8" i="18"/>
  <c r="U68" i="18" l="1"/>
  <c r="U14" i="18"/>
  <c r="U67" i="18"/>
  <c r="U66" i="18"/>
  <c r="E152" i="18"/>
  <c r="E156" i="18"/>
  <c r="E154" i="18"/>
  <c r="E153" i="18"/>
  <c r="E158" i="18"/>
  <c r="E155" i="18"/>
  <c r="E159" i="18"/>
  <c r="U17" i="18"/>
  <c r="U69" i="18" l="1"/>
  <c r="E160" i="18"/>
</calcChain>
</file>

<file path=xl/sharedStrings.xml><?xml version="1.0" encoding="utf-8"?>
<sst xmlns="http://schemas.openxmlformats.org/spreadsheetml/2006/main" count="270" uniqueCount="190">
  <si>
    <t>Compétences</t>
  </si>
  <si>
    <t>Indicateurs de performance</t>
  </si>
  <si>
    <t>Poids</t>
  </si>
  <si>
    <t>NA</t>
  </si>
  <si>
    <t>TPA</t>
  </si>
  <si>
    <t>PA</t>
  </si>
  <si>
    <t>A</t>
  </si>
  <si>
    <t>Présentation orale des activités liées aux compétences C2.9 - C2.11</t>
  </si>
  <si>
    <t>1. Expliquer oralement les étapes d'une mise en service d'installation</t>
  </si>
  <si>
    <t>Les étapes de la mise en service et les moyens à mettre en œuvre sont identifiés en lien avec la réglementation en vigueur</t>
  </si>
  <si>
    <t>Les explications du candidat sont claires et précises</t>
  </si>
  <si>
    <t>C2.7</t>
  </si>
  <si>
    <t>Configurer les éléments de l'ouvrage.</t>
  </si>
  <si>
    <t>C2.9</t>
  </si>
  <si>
    <t>Vérifier les grandeurs caractéristiques de l'ouvrage</t>
  </si>
  <si>
    <t>La méthodologie de mesurage et la mise en œuvre du mesureur sont maitrisées.</t>
  </si>
  <si>
    <t>C2.10</t>
  </si>
  <si>
    <t>Contrôler le fonctionnement de l'installation.</t>
  </si>
  <si>
    <t>C2.11</t>
  </si>
  <si>
    <t>Effectuer les mesures confirmant l'efficacité des moyens de protection des personnes.</t>
  </si>
  <si>
    <t>C4.3</t>
  </si>
  <si>
    <t>Expliquer au client les notices et guides d'utilisation de son installation.</t>
  </si>
  <si>
    <t>La démonstration de fonctionnement est compléte et commentée en utilisant des termes compréhensibles</t>
  </si>
  <si>
    <t>Respect des rêgles de sécurité</t>
  </si>
  <si>
    <t>L'analyse des risques permet au candidat  d'intervenir en toute sécurité</t>
  </si>
  <si>
    <t>Le candidat respecte les rêgles de sécurité durant la mise en service</t>
  </si>
  <si>
    <t>Partie Mise en service</t>
  </si>
  <si>
    <t xml:space="preserve">%  note </t>
  </si>
  <si>
    <t>Note /20</t>
  </si>
  <si>
    <t>Prépararation C2.9 - C2.11</t>
  </si>
  <si>
    <t>Respect sécurité</t>
  </si>
  <si>
    <t>Note partie Mise service</t>
  </si>
  <si>
    <t>14. Expliquer le fonctionnement de l'installation au client</t>
  </si>
  <si>
    <t>5. Effectuer la mise sous tension progressive</t>
  </si>
  <si>
    <t xml:space="preserve">12. Mesurer les différents courants </t>
  </si>
  <si>
    <t>10 Contrôle du sens de rotation du convoyeur</t>
  </si>
  <si>
    <t>6. Pré-réglage du disjoncteur electronique CBM</t>
  </si>
  <si>
    <t>Argumenter les solutions retenues relatives aux plans, schémas, plannings, devis,
liste des matériels, outillages et consignes de sécurités en vue de la constitution du
dossier de réalisation</t>
  </si>
  <si>
    <t>9.Tester les entrées du variateur V890 et L'automate S7-1200</t>
  </si>
  <si>
    <t>Les points de pré-réglages du disjoncteur sont identifiés</t>
  </si>
  <si>
    <t>7. Transfert des paramétre V20</t>
  </si>
  <si>
    <t>8. Transfert des paramétre V90</t>
  </si>
  <si>
    <t>L'ensemble des tests de PE est listé par le candidat.</t>
  </si>
  <si>
    <t>L'ensemble des tests  sont listés par le candidat.</t>
  </si>
  <si>
    <t>La conformité est justifiée par le candidat.</t>
  </si>
  <si>
    <t>Les tensions relevées en amont du sectionneur Q1 sont conformes aux valeurs attendues et sont justifiées</t>
  </si>
  <si>
    <t>Les tensions relevées en amont du contacteur KM1 sont conformes aux valeurs attendues et sont justifiées</t>
  </si>
  <si>
    <t>La tension relevée en amont du porte fusible Q2 est conforme à la valeur attendue et est justifiée</t>
  </si>
  <si>
    <t>La tension relevée en amont du porte fusible Q4 est conforme à la valeur attendue et est justifiée</t>
  </si>
  <si>
    <t>Les tensions relevées en amont du sectionneur Q3 sont conformes aux valeurs attendues et sont justifiées</t>
  </si>
  <si>
    <t>2. Contrôler la continuité du conducteur de protection</t>
  </si>
  <si>
    <t>Le chargement des paramètres du variateur V20 est effectué dans le respect de la procédure</t>
  </si>
  <si>
    <t>Le chargement des paramètres du variateur V90 est effectué dans le respect de la procédure</t>
  </si>
  <si>
    <t>Le contrôle du fonctionnement du capteur B4 menés par le candidat attestent du fonctionnement de l'entrée automate I0.5.</t>
  </si>
  <si>
    <t>Le contrôle du fonctionnement de la sortie Q0.5 menés par le candidat attestent du fonctionnement du contacteur KM2.</t>
  </si>
  <si>
    <t>4. Choisir les catouches fusibles</t>
  </si>
  <si>
    <t>Le contrôle du fonctionnement mode marche atteste de sa conformité.</t>
  </si>
  <si>
    <t>Le contrôle du fonctionnement mode paramétrage atteste de sa conformité.</t>
  </si>
  <si>
    <t>C 2.10</t>
  </si>
  <si>
    <t>11.2 Réglage du Capteur B3</t>
  </si>
  <si>
    <t>Les courant relevées sont conformes aux valeurs attendues et sont justifiées par le candidat.</t>
  </si>
  <si>
    <t>Le candidat répond aux demandes de chef de maintenance et apporte les modifications souhaitées.</t>
  </si>
  <si>
    <t>Le contrôle du fonctionnement mode manuel atteste de sa conformité.</t>
  </si>
  <si>
    <t>Le rapport de conformité du système est complété.</t>
  </si>
  <si>
    <t>Le  réglage  du capteur B3 est  effectué dans le respect de la procédure. ( Détection du contenant)</t>
  </si>
  <si>
    <t>13, Completer le rapport de  mise en conformité</t>
  </si>
  <si>
    <t xml:space="preserve"> Epreuve de Préparation</t>
  </si>
  <si>
    <t>C2.2</t>
  </si>
  <si>
    <t>Compléter les plans, schémas, planning et devis.</t>
  </si>
  <si>
    <t xml:space="preserve"> Modifier le schéma conformément au nouveau cahier des charges</t>
  </si>
  <si>
    <t>Le schéma de raccordement de U1 et du disjoncteur Q5 est correct</t>
  </si>
  <si>
    <t>Les renvois de folios sont corrects</t>
  </si>
  <si>
    <t>La numérotation des conducteurs est correcte</t>
  </si>
  <si>
    <t>La qualité du schéma permet un décodage aisé</t>
  </si>
  <si>
    <t>La version numérique du schéma est archivée conformément aux attentes et une version papier est fournie au jury</t>
  </si>
  <si>
    <t>C3.1</t>
  </si>
  <si>
    <t>Argumenter les solutions retenues</t>
  </si>
  <si>
    <t xml:space="preserve"> Adapter la protection Q4 si nécessaire</t>
  </si>
  <si>
    <t>Le candidat justifie le choix de la protection Q4 (note justificative)</t>
  </si>
  <si>
    <t>Définir le bornier XR</t>
  </si>
  <si>
    <t>Le nombre de bornes est déterminé conformément au schéma fourni par le jury</t>
  </si>
  <si>
    <t>Le repérage des bornes est présent et conforme au schéma</t>
  </si>
  <si>
    <t xml:space="preserve">Le nombre et le type des accessoires sont justes </t>
  </si>
  <si>
    <t>Les repères sont édités</t>
  </si>
  <si>
    <t>C5.2</t>
  </si>
  <si>
    <t>Etablir la liste des matériels électriques</t>
  </si>
  <si>
    <t xml:space="preserve">Modifier la liste du matériel </t>
  </si>
  <si>
    <t>La référence et le nombre des éléments de la version standard de la dosaxe ont été supprimés</t>
  </si>
  <si>
    <t>La référence et le nombre d'alimentation et de module de protection ont été ajoutés</t>
  </si>
  <si>
    <t>La référence et le nombre d'éléments de bornier , y compris les accessoires, ont été ajoutés</t>
  </si>
  <si>
    <t>La nouvelle liste est imprimée</t>
  </si>
  <si>
    <t>Note /30</t>
  </si>
  <si>
    <t>Note partie Réalisation</t>
  </si>
  <si>
    <t>Partie Préparation</t>
  </si>
  <si>
    <t xml:space="preserve">CGM 2016      </t>
  </si>
  <si>
    <t>jury</t>
  </si>
  <si>
    <t>Travail à vérifier</t>
  </si>
  <si>
    <t>(n° planning de phase)</t>
  </si>
  <si>
    <t>C2.6</t>
  </si>
  <si>
    <t>Connecter les différents types de conducteurs .</t>
  </si>
  <si>
    <t>1-Fixer la masse du câble WS13</t>
  </si>
  <si>
    <t>Le rayon de courbure du câble est correct</t>
  </si>
  <si>
    <t>Le raccordement de la masse est effectué dans les règles de l’art</t>
  </si>
  <si>
    <t>B</t>
  </si>
  <si>
    <t>la longueur dégainée est suffisante</t>
  </si>
  <si>
    <t>La qualité du dégainage  est bonne</t>
  </si>
  <si>
    <t>les isolants des conducteurs ne sont pas coupés</t>
  </si>
  <si>
    <t>La préparation de la reprise de masse est bonne</t>
  </si>
  <si>
    <t>La qualité des connexions est conforme aux règles de l'art (serrage, longueur dénudée, ...)</t>
  </si>
  <si>
    <t xml:space="preserve">le câblage est conforme au plan </t>
  </si>
  <si>
    <t>le repérage du câble est conforme</t>
  </si>
  <si>
    <t>C</t>
  </si>
  <si>
    <t>Le câblage est conforme aux schémas</t>
  </si>
  <si>
    <t>D</t>
  </si>
  <si>
    <t>E</t>
  </si>
  <si>
    <t>Tous les conducteurs sont correctement repérés des 2 côtés,  alignés et d'une lecture facile</t>
  </si>
  <si>
    <t>F</t>
  </si>
  <si>
    <t>G</t>
  </si>
  <si>
    <t>I</t>
  </si>
  <si>
    <t>C2.5</t>
  </si>
  <si>
    <t>Connecter les conduits, supports et conducteurs, les appareils en appliquant les procédures, textes et règlements en vigueur.</t>
  </si>
  <si>
    <t>8- Câble W4 porte</t>
  </si>
  <si>
    <t xml:space="preserve">La qualité du dégainage  est bonne </t>
  </si>
  <si>
    <t>9- Câble W5 arrêt d’urgence</t>
  </si>
  <si>
    <t>porte</t>
  </si>
  <si>
    <t>H</t>
  </si>
  <si>
    <t>La gaine tressée (passe fils) est de longueur adaptée et sa mise en œuvre est de bonne qualité</t>
  </si>
  <si>
    <t>7, 8, 9  et 10- Câblage de la grille et bornier, câbles, dessous bornier</t>
  </si>
  <si>
    <t>Les câbles sont rangés sans croisement dans le fond de l’armoire</t>
  </si>
  <si>
    <t>masses et reprises de blindage</t>
  </si>
  <si>
    <t>La qualité des connexions est conforme aux règles de l'art (sertissage, serrage, longueur dénudée, ...)</t>
  </si>
  <si>
    <t>Toutes les reprises de masse sont raccordées</t>
  </si>
  <si>
    <t>K</t>
  </si>
  <si>
    <t>Organisation du poste de travail</t>
  </si>
  <si>
    <t>Le matériel récupéré est rangé conformément aux consignes du document DR7</t>
  </si>
  <si>
    <t>Les déchets sont triés conformément aux consignes du document DR7</t>
  </si>
  <si>
    <t>Le chantier est mené de manière ordonnée et en toute sécurité</t>
  </si>
  <si>
    <t>Partie Réalisation</t>
  </si>
  <si>
    <t>Organisation</t>
  </si>
  <si>
    <t xml:space="preserve"> Epreuve de Réalisation</t>
  </si>
  <si>
    <t>NT</t>
  </si>
  <si>
    <t xml:space="preserve"> Epreuve de Livraison</t>
  </si>
  <si>
    <t>La répartition des protections du circuit 24V est conforme aux prescriptions</t>
  </si>
  <si>
    <t>La qualité des connexions est conforme aux règles de l'art (serrage,  ...)</t>
  </si>
  <si>
    <t>2-Câble Profibus W10</t>
  </si>
  <si>
    <t>1 et 4- Câblage de la grille, puissance et commande, dessus  bornier X1</t>
  </si>
  <si>
    <t>Tous les conducteurs repérés 105,106,107 et 112 sont raccordés sur le bornier XR (un seul conducteur par borne)</t>
  </si>
  <si>
    <t>Tous les conducteurs et/ou câbles sortant des goulottes doivent être organisés de manière esthétique</t>
  </si>
  <si>
    <t>Tous les conducteurs et/ou câbles sortant des goulottes sont organisés de manière esthétique</t>
  </si>
  <si>
    <t>Utilisation du matériel adaptédans la zone mécanique</t>
  </si>
  <si>
    <t>Mise en œuvre des moyens de protection dans la zone mécanique</t>
  </si>
  <si>
    <t>Organisation du poste de travail dans la zone mécanique</t>
  </si>
  <si>
    <t>5 et 6- Implanter le chemin de câbles vertical et le toron</t>
  </si>
  <si>
    <t>La pose est conforme aux spécifications du dossier technique</t>
  </si>
  <si>
    <t>Le chemin de câble est fixé solidement</t>
  </si>
  <si>
    <t>Les câbles sont correctement fixés, le toron est fait dans les règles de l'art (esthétique, pas de croisements)</t>
  </si>
  <si>
    <t>Les isolants des conducteurs ne sont pas coupés</t>
  </si>
  <si>
    <t>La longueur dégainée est suffisante</t>
  </si>
  <si>
    <t>L'étanchéité du fond d'armoire est préservée</t>
  </si>
  <si>
    <t>Les câbles sont lovés proprement dans la goulotte</t>
  </si>
  <si>
    <t>Les câbles sont repérés aux 2 extrémités sur leur gaine et à leur sortie en bas de l'armoire.</t>
  </si>
  <si>
    <t>Tous les conducteurs et/ou câbles sortant des goulottes doivent former un toron, réalisé suivant les règles de l'art</t>
  </si>
  <si>
    <t>Le systéme dosaxe est restituée au client dans un état conforme à l'état des lieux (état des peintures,  …)</t>
  </si>
  <si>
    <t>La posture de travail est respectueux de la santé et de la sécurité</t>
  </si>
  <si>
    <t>La conformité des valeurs relevées est justifiée par le candidat.</t>
  </si>
  <si>
    <t>3.Contrôler l'indépendance des sources</t>
  </si>
  <si>
    <t>le choix  et la mise en place des fusibles sont conformes au dossier technique</t>
  </si>
  <si>
    <t>Le contrôle de l'alimentation U1 atteste de son fonctionnement</t>
  </si>
  <si>
    <t>Le contrôle du disjoncteur Q5 atteste de son fonctionnement</t>
  </si>
  <si>
    <t>Le contrôle  du  voyant H1 atteste de son fonctionnement</t>
  </si>
  <si>
    <t>Le contrôle du  voyant H2 atteste de son fonctionnement</t>
  </si>
  <si>
    <t>Le contrôle du pupitre MOD3 atteste son fonctionnement</t>
  </si>
  <si>
    <t>Le contrôle du  BP S1 atteste de sa son fonctionnement</t>
  </si>
  <si>
    <t>Le contrôle du  BP S2 atteste de sa son fonctionnement</t>
  </si>
  <si>
    <t>Le contrôle du  contacteur KM1 attestent de son fonctionnement</t>
  </si>
  <si>
    <t>Les pré-réglages sont effectués dans le respect de la procédure</t>
  </si>
  <si>
    <t>Le contrôle du fonctionnement du sur course S5 atteste du fonctionnement de l'entrée CWL repérage DI4.</t>
  </si>
  <si>
    <t>Le contrôle du fonctionnement du sur course S4 atteste du fonctionnement de l'entrée CCWL repérage DI3.</t>
  </si>
  <si>
    <t>Le contrôle du fonctionnement de la sortie Automate Q0,2 atteste du fonctionnement de l'entrée SON repérage DI1.</t>
  </si>
  <si>
    <t>Le contrôle du fonctionnement de la sortie Automate Q0,3 atteste du fonctionnement de l'entrée Reset repérage DI2.</t>
  </si>
  <si>
    <t>Le contrôle du fonctionnement de la Sortie RDY repérage D01  atteste du fonctionnement de l'entrée automate I0,1.</t>
  </si>
  <si>
    <t>Le contrôle du fonctionnement de la Sortie FAULT repérage D02  atteste du fonctionnement de l'entrée automate I0,2.</t>
  </si>
  <si>
    <t>Le contrôle du fonctionnement du contact KM1 atteste du fonctionnement de l'entrée automate I0,0.</t>
  </si>
  <si>
    <t>Le contrôle du fonctionnement du capteur B3 atteste du fonctionnement de l'entrée automate I0.3.</t>
  </si>
  <si>
    <t>Le contrôle du fonctionnement du fin de course S3  atteste du fonctionnement de l'entrée automate I0.4.</t>
  </si>
  <si>
    <t>Le  réglages  du disjoncteur Q5 canal 3 est  effectué dans le respect de la procédure.</t>
  </si>
  <si>
    <t>11.1  Pré-réglage du disjoncteur électronique CBM</t>
  </si>
  <si>
    <t>11. Vérifier les différents modes de fonctionnement du système</t>
  </si>
  <si>
    <t>Les contrôles de fonctionnement du convoyeur M1 atteste de la conformité du sens de rotation.</t>
  </si>
  <si>
    <t>Tout au long de la phase de livraison, le candidat communique avec un language appropié et  techniquement pertinent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</si>
</sst>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name val="MS Sans Serif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4">
    <xf numFmtId="0" fontId="0" fillId="0" borderId="0" xfId="0"/>
    <xf numFmtId="0" fontId="0" fillId="4" borderId="1" xfId="0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4" borderId="15" xfId="0" applyFill="1" applyBorder="1" applyAlignment="1">
      <alignment horizontal="left" vertical="center" wrapText="1"/>
    </xf>
    <xf numFmtId="0" fontId="0" fillId="4" borderId="15" xfId="0" applyFill="1" applyBorder="1" applyAlignment="1">
      <alignment wrapText="1"/>
    </xf>
    <xf numFmtId="0" fontId="0" fillId="4" borderId="21" xfId="0" applyFill="1" applyBorder="1" applyAlignment="1">
      <alignment horizontal="left" vertical="center" wrapText="1"/>
    </xf>
    <xf numFmtId="0" fontId="0" fillId="4" borderId="23" xfId="0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5" fillId="6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10" xfId="0" applyFill="1" applyBorder="1" applyAlignment="1">
      <alignment wrapText="1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center" wrapText="1"/>
    </xf>
    <xf numFmtId="0" fontId="0" fillId="4" borderId="23" xfId="0" applyFill="1" applyBorder="1" applyAlignment="1">
      <alignment horizontal="left" vertical="center" wrapText="1"/>
    </xf>
    <xf numFmtId="0" fontId="0" fillId="4" borderId="21" xfId="0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4" xfId="0" applyFill="1" applyBorder="1" applyAlignment="1">
      <alignment wrapText="1"/>
    </xf>
    <xf numFmtId="0" fontId="0" fillId="4" borderId="23" xfId="0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left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7" xfId="0" applyFill="1" applyBorder="1" applyAlignment="1">
      <alignment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5" xfId="0" applyFill="1" applyBorder="1" applyAlignment="1">
      <alignment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left" vertical="center" wrapText="1"/>
    </xf>
    <xf numFmtId="0" fontId="0" fillId="3" borderId="23" xfId="0" applyFill="1" applyBorder="1" applyAlignment="1">
      <alignment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top" wrapText="1"/>
    </xf>
    <xf numFmtId="0" fontId="0" fillId="3" borderId="29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top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12" borderId="1" xfId="0" applyFont="1" applyFill="1" applyBorder="1" applyAlignment="1">
      <alignment horizontal="left" vertical="center" wrapText="1"/>
    </xf>
    <xf numFmtId="0" fontId="0" fillId="12" borderId="1" xfId="0" applyFill="1" applyBorder="1"/>
    <xf numFmtId="0" fontId="1" fillId="12" borderId="2" xfId="0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left" vertical="center" wrapText="1"/>
    </xf>
    <xf numFmtId="0" fontId="0" fillId="12" borderId="4" xfId="0" applyFill="1" applyBorder="1"/>
    <xf numFmtId="0" fontId="0" fillId="12" borderId="1" xfId="0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14" borderId="0" xfId="0" applyFill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255"/>
    </xf>
    <xf numFmtId="0" fontId="0" fillId="2" borderId="1" xfId="0" applyFill="1" applyBorder="1" applyAlignment="1">
      <alignment textRotation="255" wrapText="1"/>
    </xf>
    <xf numFmtId="0" fontId="1" fillId="2" borderId="3" xfId="0" applyFont="1" applyFill="1" applyBorder="1" applyAlignment="1">
      <alignment horizontal="center" vertical="center" textRotation="255" wrapText="1"/>
    </xf>
    <xf numFmtId="0" fontId="0" fillId="2" borderId="3" xfId="0" applyFill="1" applyBorder="1" applyAlignment="1">
      <alignment vertical="center" textRotation="255" wrapText="1"/>
    </xf>
    <xf numFmtId="0" fontId="1" fillId="2" borderId="1" xfId="0" applyFont="1" applyFill="1" applyBorder="1" applyAlignment="1">
      <alignment horizontal="center" vertical="center" textRotation="255" wrapText="1"/>
    </xf>
    <xf numFmtId="0" fontId="0" fillId="2" borderId="1" xfId="0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15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0" xfId="0" applyFont="1"/>
    <xf numFmtId="0" fontId="0" fillId="0" borderId="1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16" borderId="7" xfId="0" applyFont="1" applyFill="1" applyBorder="1" applyAlignment="1">
      <alignment vertical="top" wrapText="1"/>
    </xf>
    <xf numFmtId="0" fontId="1" fillId="15" borderId="3" xfId="0" applyFont="1" applyFill="1" applyBorder="1" applyAlignment="1">
      <alignment horizontal="center" vertical="center" textRotation="255" wrapText="1"/>
    </xf>
    <xf numFmtId="0" fontId="0" fillId="15" borderId="3" xfId="0" applyFill="1" applyBorder="1" applyAlignment="1">
      <alignment vertical="center"/>
    </xf>
    <xf numFmtId="0" fontId="1" fillId="15" borderId="3" xfId="0" applyFont="1" applyFill="1" applyBorder="1" applyAlignment="1">
      <alignment horizontal="center" vertical="center" textRotation="255"/>
    </xf>
    <xf numFmtId="0" fontId="0" fillId="3" borderId="0" xfId="0" applyFont="1" applyFill="1" applyAlignment="1">
      <alignment horizontal="center" vertical="center"/>
    </xf>
    <xf numFmtId="0" fontId="0" fillId="12" borderId="15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/>
    </xf>
    <xf numFmtId="0" fontId="0" fillId="12" borderId="23" xfId="0" applyFont="1" applyFill="1" applyBorder="1" applyAlignment="1">
      <alignment horizontal="center" vertical="center" wrapText="1"/>
    </xf>
    <xf numFmtId="0" fontId="0" fillId="12" borderId="25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left" vertical="center" wrapText="1"/>
    </xf>
    <xf numFmtId="0" fontId="0" fillId="12" borderId="31" xfId="0" applyFont="1" applyFill="1" applyBorder="1" applyAlignment="1">
      <alignment horizontal="center" vertical="center"/>
    </xf>
    <xf numFmtId="0" fontId="0" fillId="12" borderId="15" xfId="0" applyFont="1" applyFill="1" applyBorder="1" applyAlignment="1">
      <alignment vertical="top" wrapText="1"/>
    </xf>
    <xf numFmtId="0" fontId="0" fillId="12" borderId="1" xfId="0" applyFont="1" applyFill="1" applyBorder="1" applyAlignment="1">
      <alignment vertical="top" wrapText="1"/>
    </xf>
    <xf numFmtId="0" fontId="0" fillId="12" borderId="23" xfId="0" applyFont="1" applyFill="1" applyBorder="1" applyAlignment="1">
      <alignment vertical="top" wrapText="1"/>
    </xf>
    <xf numFmtId="0" fontId="0" fillId="12" borderId="4" xfId="0" applyFont="1" applyFill="1" applyBorder="1" applyAlignment="1">
      <alignment vertical="top" wrapText="1"/>
    </xf>
    <xf numFmtId="0" fontId="0" fillId="16" borderId="7" xfId="0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 wrapText="1"/>
    </xf>
    <xf numFmtId="0" fontId="0" fillId="12" borderId="34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left" vertical="center" wrapText="1"/>
    </xf>
    <xf numFmtId="0" fontId="0" fillId="12" borderId="3" xfId="0" applyFont="1" applyFill="1" applyBorder="1" applyAlignment="1">
      <alignment vertical="top" wrapText="1"/>
    </xf>
    <xf numFmtId="0" fontId="0" fillId="3" borderId="15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top" wrapText="1"/>
    </xf>
    <xf numFmtId="0" fontId="0" fillId="3" borderId="23" xfId="0" applyFont="1" applyFill="1" applyBorder="1" applyAlignment="1">
      <alignment vertical="top" wrapText="1"/>
    </xf>
    <xf numFmtId="0" fontId="0" fillId="8" borderId="0" xfId="0" applyFont="1" applyFill="1"/>
    <xf numFmtId="0" fontId="0" fillId="8" borderId="0" xfId="0" applyFont="1" applyFill="1" applyAlignment="1">
      <alignment horizontal="center" vertical="center"/>
    </xf>
    <xf numFmtId="0" fontId="0" fillId="12" borderId="4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/>
    </xf>
    <xf numFmtId="0" fontId="0" fillId="16" borderId="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 wrapText="1"/>
    </xf>
    <xf numFmtId="0" fontId="6" fillId="12" borderId="23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left" vertical="center" wrapText="1"/>
    </xf>
    <xf numFmtId="0" fontId="10" fillId="12" borderId="3" xfId="0" applyFont="1" applyFill="1" applyBorder="1" applyAlignment="1">
      <alignment horizontal="left" vertical="center" wrapText="1"/>
    </xf>
    <xf numFmtId="0" fontId="10" fillId="12" borderId="23" xfId="0" applyFont="1" applyFill="1" applyBorder="1" applyAlignment="1">
      <alignment horizontal="left" vertical="center" wrapText="1"/>
    </xf>
    <xf numFmtId="0" fontId="10" fillId="12" borderId="3" xfId="0" applyFont="1" applyFill="1" applyBorder="1" applyAlignment="1">
      <alignment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16" borderId="7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2" fillId="16" borderId="7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left" vertical="center" wrapText="1"/>
    </xf>
    <xf numFmtId="0" fontId="0" fillId="16" borderId="7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4" borderId="23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23" xfId="0" applyFont="1" applyFill="1" applyBorder="1" applyAlignment="1">
      <alignment horizontal="left" vertical="center" wrapText="1"/>
    </xf>
    <xf numFmtId="0" fontId="14" fillId="4" borderId="15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28" xfId="0" applyFont="1" applyFill="1" applyBorder="1" applyAlignment="1">
      <alignment horizontal="left" vertical="center" wrapText="1"/>
    </xf>
    <xf numFmtId="0" fontId="14" fillId="4" borderId="2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8" borderId="3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255" wrapText="1"/>
    </xf>
    <xf numFmtId="0" fontId="1" fillId="2" borderId="3" xfId="0" applyFont="1" applyFill="1" applyBorder="1" applyAlignment="1">
      <alignment horizontal="center" textRotation="255" wrapText="1"/>
    </xf>
    <xf numFmtId="0" fontId="0" fillId="2" borderId="2" xfId="0" applyFill="1" applyBorder="1" applyAlignment="1">
      <alignment horizontal="center" textRotation="255" wrapText="1"/>
    </xf>
    <xf numFmtId="0" fontId="0" fillId="2" borderId="1" xfId="0" applyFill="1" applyBorder="1" applyAlignment="1">
      <alignment horizontal="center" textRotation="255" wrapText="1"/>
    </xf>
    <xf numFmtId="0" fontId="12" fillId="0" borderId="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15" borderId="3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 wrapText="1"/>
    </xf>
    <xf numFmtId="0" fontId="11" fillId="15" borderId="43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42" xfId="0" applyFont="1" applyFill="1" applyBorder="1" applyAlignment="1">
      <alignment horizontal="center" vertical="center" wrapText="1"/>
    </xf>
    <xf numFmtId="0" fontId="11" fillId="15" borderId="44" xfId="0" applyFont="1" applyFill="1" applyBorder="1" applyAlignment="1">
      <alignment horizontal="center" vertical="center" wrapText="1"/>
    </xf>
    <xf numFmtId="0" fontId="11" fillId="15" borderId="38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12" borderId="46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32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textRotation="255"/>
    </xf>
    <xf numFmtId="0" fontId="1" fillId="15" borderId="7" xfId="0" applyFont="1" applyFill="1" applyBorder="1" applyAlignment="1">
      <alignment horizontal="center" vertical="center" textRotation="255"/>
    </xf>
    <xf numFmtId="0" fontId="0" fillId="15" borderId="5" xfId="0" applyFill="1" applyBorder="1" applyAlignment="1">
      <alignment horizontal="center" vertical="center"/>
    </xf>
    <xf numFmtId="0" fontId="0" fillId="15" borderId="36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 vertical="center" wrapText="1"/>
    </xf>
    <xf numFmtId="0" fontId="0" fillId="13" borderId="4" xfId="0" applyFill="1" applyBorder="1" applyAlignment="1"/>
    <xf numFmtId="0" fontId="0" fillId="0" borderId="4" xfId="0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2500313</xdr:colOff>
      <xdr:row>2</xdr:row>
      <xdr:rowOff>309563</xdr:rowOff>
    </xdr:from>
    <xdr:to>
      <xdr:col>13</xdr:col>
      <xdr:colOff>3</xdr:colOff>
      <xdr:row>5</xdr:row>
      <xdr:rowOff>0</xdr:rowOff>
    </xdr:to>
    <xdr:sp macro="" textlink="">
      <xdr:nvSpPr>
        <xdr:cNvPr id="2" name="ZoneTexte 1"/>
        <xdr:cNvSpPr txBox="1"/>
      </xdr:nvSpPr>
      <xdr:spPr>
        <a:xfrm>
          <a:off x="7291388" y="1500188"/>
          <a:ext cx="2347915" cy="10906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200"/>
            <a:t>NT : </a:t>
          </a:r>
          <a:r>
            <a:rPr lang="fr-FR" sz="1200" baseline="0"/>
            <a:t>    </a:t>
          </a:r>
          <a:r>
            <a:rPr lang="fr-FR" sz="1200"/>
            <a:t>Non traité</a:t>
          </a:r>
        </a:p>
        <a:p>
          <a:r>
            <a:rPr lang="fr-FR" sz="1200"/>
            <a:t>NA :    Non acquis</a:t>
          </a:r>
        </a:p>
        <a:p>
          <a:r>
            <a:rPr lang="fr-FR" sz="1200"/>
            <a:t>TPA :   Trés</a:t>
          </a:r>
          <a:r>
            <a:rPr lang="fr-FR" sz="1200" baseline="0"/>
            <a:t> partiellement  acquis</a:t>
          </a:r>
        </a:p>
        <a:p>
          <a:r>
            <a:rPr lang="fr-FR" sz="1200" baseline="0"/>
            <a:t>PA :     Partiellement acquis</a:t>
          </a:r>
        </a:p>
        <a:p>
          <a:r>
            <a:rPr lang="fr-FR" sz="1200" baseline="0"/>
            <a:t>A :        Acquis</a:t>
          </a:r>
          <a:endParaRPr lang="fr-FR" sz="1200"/>
        </a:p>
      </xdr:txBody>
    </xdr:sp>
    <xdr:clientData/>
  </xdr:twoCellAnchor>
  <xdr:twoCellAnchor>
    <xdr:from>
      <xdr:col>5</xdr:col>
      <xdr:colOff>2488406</xdr:colOff>
      <xdr:row>26</xdr:row>
      <xdr:rowOff>285749</xdr:rowOff>
    </xdr:from>
    <xdr:to>
      <xdr:col>12</xdr:col>
      <xdr:colOff>297659</xdr:colOff>
      <xdr:row>28</xdr:row>
      <xdr:rowOff>357186</xdr:rowOff>
    </xdr:to>
    <xdr:sp macro="" textlink="">
      <xdr:nvSpPr>
        <xdr:cNvPr id="3" name="ZoneTexte 2"/>
        <xdr:cNvSpPr txBox="1"/>
      </xdr:nvSpPr>
      <xdr:spPr>
        <a:xfrm>
          <a:off x="7279481" y="16535399"/>
          <a:ext cx="2352678" cy="10906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200"/>
            <a:t>NT : </a:t>
          </a:r>
          <a:r>
            <a:rPr lang="fr-FR" sz="1200" baseline="0"/>
            <a:t>    </a:t>
          </a:r>
          <a:r>
            <a:rPr lang="fr-FR" sz="1200"/>
            <a:t>Non traité</a:t>
          </a:r>
        </a:p>
        <a:p>
          <a:r>
            <a:rPr lang="fr-FR" sz="1200"/>
            <a:t>NA :    Non acquis</a:t>
          </a:r>
        </a:p>
        <a:p>
          <a:r>
            <a:rPr lang="fr-FR" sz="1200"/>
            <a:t>TPA :   Trés</a:t>
          </a:r>
          <a:r>
            <a:rPr lang="fr-FR" sz="1200" baseline="0"/>
            <a:t> partiellement  acquis</a:t>
          </a:r>
        </a:p>
        <a:p>
          <a:r>
            <a:rPr lang="fr-FR" sz="1200" baseline="0"/>
            <a:t>PA :     Partiellement acquis</a:t>
          </a:r>
        </a:p>
        <a:p>
          <a:r>
            <a:rPr lang="fr-FR" sz="1200" baseline="0"/>
            <a:t>A :        Acquis</a:t>
          </a:r>
          <a:endParaRPr lang="fr-FR" sz="1200"/>
        </a:p>
      </xdr:txBody>
    </xdr:sp>
    <xdr:clientData/>
  </xdr:twoCellAnchor>
  <xdr:twoCellAnchor>
    <xdr:from>
      <xdr:col>5</xdr:col>
      <xdr:colOff>2500311</xdr:colOff>
      <xdr:row>88</xdr:row>
      <xdr:rowOff>785811</xdr:rowOff>
    </xdr:from>
    <xdr:to>
      <xdr:col>13</xdr:col>
      <xdr:colOff>1</xdr:colOff>
      <xdr:row>90</xdr:row>
      <xdr:rowOff>357187</xdr:rowOff>
    </xdr:to>
    <xdr:sp macro="" textlink="">
      <xdr:nvSpPr>
        <xdr:cNvPr id="4" name="ZoneTexte 3"/>
        <xdr:cNvSpPr txBox="1"/>
      </xdr:nvSpPr>
      <xdr:spPr>
        <a:xfrm>
          <a:off x="7291386" y="47086836"/>
          <a:ext cx="2347915" cy="1038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200"/>
            <a:t>NT : </a:t>
          </a:r>
          <a:r>
            <a:rPr lang="fr-FR" sz="1200" baseline="0"/>
            <a:t>    </a:t>
          </a:r>
          <a:r>
            <a:rPr lang="fr-FR" sz="1200"/>
            <a:t>Non traité</a:t>
          </a:r>
        </a:p>
        <a:p>
          <a:r>
            <a:rPr lang="fr-FR" sz="1200"/>
            <a:t>NA :    Non acquis</a:t>
          </a:r>
        </a:p>
        <a:p>
          <a:r>
            <a:rPr lang="fr-FR" sz="1200"/>
            <a:t>TPA :   Trés</a:t>
          </a:r>
          <a:r>
            <a:rPr lang="fr-FR" sz="1200" baseline="0"/>
            <a:t> partiellement  acquis</a:t>
          </a:r>
        </a:p>
        <a:p>
          <a:r>
            <a:rPr lang="fr-FR" sz="1200" baseline="0"/>
            <a:t>PA :     Partiellement acquis</a:t>
          </a:r>
        </a:p>
        <a:p>
          <a:r>
            <a:rPr lang="fr-FR" sz="1200" baseline="0"/>
            <a:t>A :        Acquis</a:t>
          </a:r>
          <a:endParaRPr lang="fr-FR" sz="12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0"/>
  <sheetViews>
    <sheetView showGridLines="0" tabSelected="1" topLeftCell="A148" zoomScale="80" zoomScaleNormal="80" workbookViewId="0">
      <selection activeCell="C158" sqref="C158"/>
    </sheetView>
  </sheetViews>
  <sheetFormatPr baseColWidth="10" defaultColWidth="6.42578125" defaultRowHeight="29.25" customHeight="1" x14ac:dyDescent="0.25"/>
  <cols>
    <col min="1" max="1" width="6.42578125" style="52"/>
    <col min="2" max="2" width="8.28515625" style="13" customWidth="1"/>
    <col min="3" max="3" width="32.5703125" style="13" customWidth="1"/>
    <col min="4" max="4" width="7.140625" style="13" customWidth="1"/>
    <col min="5" max="5" width="17.42578125" style="13" customWidth="1"/>
    <col min="6" max="6" width="42.85546875" style="52" customWidth="1"/>
    <col min="7" max="7" width="5.42578125" style="13" customWidth="1"/>
    <col min="8" max="8" width="4.7109375" style="52" customWidth="1"/>
    <col min="9" max="9" width="1.42578125" style="52" customWidth="1"/>
    <col min="10" max="13" width="4.5703125" style="51" customWidth="1"/>
    <col min="14" max="14" width="6.28515625" style="13" customWidth="1"/>
    <col min="15" max="15" width="8.28515625" style="13" customWidth="1"/>
    <col min="16" max="16" width="6.42578125" style="52"/>
    <col min="17" max="17" width="6.42578125" style="52" customWidth="1"/>
    <col min="18" max="18" width="0.42578125" style="52" customWidth="1"/>
    <col min="19" max="19" width="33.42578125" style="52" customWidth="1"/>
    <col min="20" max="20" width="17" style="52" customWidth="1"/>
    <col min="21" max="21" width="16.7109375" style="52" customWidth="1"/>
    <col min="22" max="22" width="34.7109375" style="52" customWidth="1"/>
    <col min="23" max="16384" width="6.42578125" style="52"/>
  </cols>
  <sheetData>
    <row r="1" spans="2:22" ht="57" customHeight="1" x14ac:dyDescent="0.9">
      <c r="B1" s="231" t="s">
        <v>94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O1" s="52"/>
    </row>
    <row r="2" spans="2:22" ht="29.25" customHeight="1" x14ac:dyDescent="0.25">
      <c r="B2" s="52"/>
      <c r="C2" s="52"/>
      <c r="D2" s="52"/>
      <c r="F2" s="100"/>
      <c r="J2" s="52"/>
      <c r="K2" s="52"/>
      <c r="L2" s="52"/>
      <c r="M2" s="52"/>
      <c r="O2" s="52"/>
    </row>
    <row r="3" spans="2:22" ht="51.75" customHeight="1" x14ac:dyDescent="0.25">
      <c r="B3" s="209" t="s">
        <v>66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O3" s="52"/>
    </row>
    <row r="4" spans="2:22" ht="29.25" customHeight="1" x14ac:dyDescent="0.25">
      <c r="B4" s="52"/>
      <c r="C4" s="52"/>
      <c r="D4" s="52"/>
      <c r="F4" s="100"/>
      <c r="J4" s="52"/>
      <c r="K4" s="52"/>
      <c r="L4" s="52"/>
      <c r="M4" s="52"/>
      <c r="O4" s="52"/>
    </row>
    <row r="5" spans="2:22" ht="29.25" customHeight="1" x14ac:dyDescent="0.25">
      <c r="B5" s="52"/>
      <c r="C5" s="52"/>
      <c r="D5" s="52"/>
      <c r="F5" s="100"/>
      <c r="J5" s="52"/>
      <c r="K5" s="52"/>
      <c r="L5" s="52"/>
      <c r="M5" s="52"/>
      <c r="O5" s="52"/>
    </row>
    <row r="6" spans="2:22" ht="11.25" customHeight="1" x14ac:dyDescent="0.25">
      <c r="B6" s="371" t="s">
        <v>0</v>
      </c>
      <c r="C6" s="371"/>
      <c r="D6" s="371"/>
      <c r="E6" s="371"/>
      <c r="F6" s="372" t="s">
        <v>1</v>
      </c>
      <c r="G6" s="374" t="s">
        <v>2</v>
      </c>
      <c r="H6" s="376"/>
      <c r="I6" s="377"/>
      <c r="J6" s="377"/>
      <c r="K6" s="377"/>
      <c r="L6" s="377"/>
      <c r="M6" s="378"/>
      <c r="O6" s="52"/>
    </row>
    <row r="7" spans="2:22" ht="102" customHeight="1" x14ac:dyDescent="0.25">
      <c r="B7" s="371"/>
      <c r="C7" s="371"/>
      <c r="D7" s="371"/>
      <c r="E7" s="371"/>
      <c r="F7" s="373"/>
      <c r="G7" s="375"/>
      <c r="H7" s="128" t="s">
        <v>140</v>
      </c>
      <c r="I7" s="129"/>
      <c r="J7" s="124" t="s">
        <v>3</v>
      </c>
      <c r="K7" s="124" t="s">
        <v>4</v>
      </c>
      <c r="L7" s="124" t="s">
        <v>5</v>
      </c>
      <c r="M7" s="124" t="s">
        <v>6</v>
      </c>
      <c r="O7" s="52"/>
    </row>
    <row r="8" spans="2:22" ht="51" customHeight="1" x14ac:dyDescent="0.25">
      <c r="B8" s="379" t="s">
        <v>67</v>
      </c>
      <c r="C8" s="254" t="s">
        <v>68</v>
      </c>
      <c r="D8" s="380">
        <v>55</v>
      </c>
      <c r="E8" s="356" t="s">
        <v>69</v>
      </c>
      <c r="F8" s="106" t="s">
        <v>70</v>
      </c>
      <c r="G8" s="117">
        <v>9</v>
      </c>
      <c r="H8" s="107"/>
      <c r="I8" s="107"/>
      <c r="J8" s="107"/>
      <c r="K8" s="107"/>
      <c r="L8" s="107"/>
      <c r="M8" s="107"/>
      <c r="N8" s="120">
        <f>SUM(G8:G13)</f>
        <v>60</v>
      </c>
      <c r="O8" s="52">
        <f>((((J8*G8)*0)+((K8*G8)*1/3)+((L8*G8)*2/3)+(M8*G8))/100)*($D$8*20/100)</f>
        <v>0</v>
      </c>
    </row>
    <row r="9" spans="2:22" ht="51" customHeight="1" x14ac:dyDescent="0.25">
      <c r="B9" s="379"/>
      <c r="C9" s="254"/>
      <c r="D9" s="381"/>
      <c r="E9" s="357"/>
      <c r="F9" s="111" t="s">
        <v>142</v>
      </c>
      <c r="G9" s="117">
        <v>15</v>
      </c>
      <c r="H9" s="107"/>
      <c r="I9" s="107"/>
      <c r="J9" s="107"/>
      <c r="K9" s="107"/>
      <c r="L9" s="107"/>
      <c r="M9" s="107"/>
      <c r="N9" s="98"/>
      <c r="O9" s="52">
        <f t="shared" ref="O9:O13" si="0">((((J9*G9)*0)+((K9*G9)*1/3)+((L9*G9)*2/3)+(M9*G9))/100)*($D$8*20/100)</f>
        <v>0</v>
      </c>
    </row>
    <row r="10" spans="2:22" ht="51" customHeight="1" x14ac:dyDescent="0.25">
      <c r="B10" s="379"/>
      <c r="C10" s="254"/>
      <c r="D10" s="381"/>
      <c r="E10" s="383"/>
      <c r="F10" s="106" t="s">
        <v>71</v>
      </c>
      <c r="G10" s="117">
        <v>15</v>
      </c>
      <c r="H10" s="107"/>
      <c r="I10" s="107"/>
      <c r="J10" s="107"/>
      <c r="K10" s="107"/>
      <c r="L10" s="107"/>
      <c r="M10" s="107"/>
      <c r="O10" s="52">
        <f t="shared" si="0"/>
        <v>0</v>
      </c>
    </row>
    <row r="11" spans="2:22" ht="51" customHeight="1" x14ac:dyDescent="0.25">
      <c r="B11" s="379"/>
      <c r="C11" s="254"/>
      <c r="D11" s="381"/>
      <c r="E11" s="383"/>
      <c r="F11" s="106" t="s">
        <v>72</v>
      </c>
      <c r="G11" s="117">
        <v>9</v>
      </c>
      <c r="H11" s="107"/>
      <c r="I11" s="107"/>
      <c r="J11" s="107"/>
      <c r="K11" s="107"/>
      <c r="L11" s="107"/>
      <c r="M11" s="107"/>
      <c r="O11" s="52">
        <f t="shared" si="0"/>
        <v>0</v>
      </c>
      <c r="U11" s="13"/>
      <c r="V11" s="100"/>
    </row>
    <row r="12" spans="2:22" ht="51" customHeight="1" x14ac:dyDescent="0.25">
      <c r="B12" s="379"/>
      <c r="C12" s="254"/>
      <c r="D12" s="381"/>
      <c r="E12" s="383"/>
      <c r="F12" s="106" t="s">
        <v>73</v>
      </c>
      <c r="G12" s="117">
        <v>6</v>
      </c>
      <c r="H12" s="107"/>
      <c r="I12" s="107"/>
      <c r="J12" s="107"/>
      <c r="K12" s="107"/>
      <c r="L12" s="107"/>
      <c r="M12" s="107"/>
      <c r="O12" s="52">
        <f t="shared" si="0"/>
        <v>0</v>
      </c>
      <c r="S12" s="348" t="s">
        <v>93</v>
      </c>
      <c r="T12" s="348"/>
      <c r="U12" s="348"/>
      <c r="V12" s="100"/>
    </row>
    <row r="13" spans="2:22" ht="52.5" customHeight="1" x14ac:dyDescent="0.25">
      <c r="B13" s="379"/>
      <c r="C13" s="254"/>
      <c r="D13" s="382"/>
      <c r="E13" s="358"/>
      <c r="F13" s="106" t="s">
        <v>74</v>
      </c>
      <c r="G13" s="117">
        <v>6</v>
      </c>
      <c r="H13" s="107"/>
      <c r="I13" s="107"/>
      <c r="J13" s="107"/>
      <c r="K13" s="107"/>
      <c r="L13" s="107"/>
      <c r="M13" s="107"/>
      <c r="O13" s="52">
        <f t="shared" si="0"/>
        <v>0</v>
      </c>
      <c r="S13" s="31" t="s">
        <v>0</v>
      </c>
      <c r="T13" s="34" t="s">
        <v>27</v>
      </c>
      <c r="U13" s="31" t="s">
        <v>28</v>
      </c>
      <c r="V13" s="100"/>
    </row>
    <row r="14" spans="2:22" ht="67.5" customHeight="1" x14ac:dyDescent="0.25">
      <c r="B14" s="112" t="s">
        <v>75</v>
      </c>
      <c r="C14" s="132" t="s">
        <v>76</v>
      </c>
      <c r="D14" s="116">
        <v>20</v>
      </c>
      <c r="E14" s="108" t="s">
        <v>77</v>
      </c>
      <c r="F14" s="106" t="s">
        <v>78</v>
      </c>
      <c r="G14" s="117">
        <v>100</v>
      </c>
      <c r="H14" s="107"/>
      <c r="I14" s="107"/>
      <c r="J14" s="107"/>
      <c r="K14" s="107"/>
      <c r="L14" s="107"/>
      <c r="M14" s="107"/>
      <c r="N14" s="121">
        <f>SUM(G14:G14)</f>
        <v>100</v>
      </c>
      <c r="O14" s="52">
        <f>((((J14*G14)*0)+((K14*G14)*1/3)+((L14*G14)*2/3)+(M14*G14))/100)*($D$14*20/100)</f>
        <v>0</v>
      </c>
      <c r="S14" s="31" t="s">
        <v>67</v>
      </c>
      <c r="T14" s="53">
        <v>55</v>
      </c>
      <c r="U14" s="53">
        <f>SUM(O8:O13) + SUM(O15:O18)</f>
        <v>0</v>
      </c>
      <c r="V14" s="100"/>
    </row>
    <row r="15" spans="2:22" ht="51" customHeight="1" x14ac:dyDescent="0.25">
      <c r="B15" s="349" t="s">
        <v>67</v>
      </c>
      <c r="C15" s="258" t="s">
        <v>68</v>
      </c>
      <c r="D15" s="353">
        <v>55</v>
      </c>
      <c r="E15" s="356" t="s">
        <v>79</v>
      </c>
      <c r="F15" s="106" t="s">
        <v>80</v>
      </c>
      <c r="G15" s="117">
        <v>12</v>
      </c>
      <c r="H15" s="107"/>
      <c r="I15" s="107"/>
      <c r="J15" s="107"/>
      <c r="K15" s="107"/>
      <c r="L15" s="107"/>
      <c r="M15" s="107"/>
      <c r="N15" s="122">
        <f>SUM(G15:G18)</f>
        <v>40</v>
      </c>
      <c r="O15" s="52">
        <f>((((J15*G15)*0)+((K15*G15)*1/3)+((L15*G15)*2/3)+(M15*G15))/100)*($D$15*20/100)</f>
        <v>0</v>
      </c>
      <c r="S15" s="31" t="s">
        <v>75</v>
      </c>
      <c r="T15" s="53">
        <v>20</v>
      </c>
      <c r="U15" s="53">
        <f>SUM(O14:O14)</f>
        <v>0</v>
      </c>
      <c r="V15" s="100"/>
    </row>
    <row r="16" spans="2:22" ht="51" customHeight="1" thickBot="1" x14ac:dyDescent="0.3">
      <c r="B16" s="350"/>
      <c r="C16" s="243"/>
      <c r="D16" s="354"/>
      <c r="E16" s="357"/>
      <c r="F16" s="106" t="s">
        <v>81</v>
      </c>
      <c r="G16" s="117">
        <v>12</v>
      </c>
      <c r="H16" s="107"/>
      <c r="I16" s="107"/>
      <c r="J16" s="107"/>
      <c r="K16" s="107"/>
      <c r="L16" s="107"/>
      <c r="M16" s="107"/>
      <c r="N16" s="98"/>
      <c r="O16" s="52">
        <f t="shared" ref="O16:O18" si="1">((((J16*G16)*0)+((K16*G16)*1/3)+((L16*G16)*2/3)+(M16*G16))/100)*($D$15*20/100)</f>
        <v>0</v>
      </c>
      <c r="S16" s="206" t="s">
        <v>84</v>
      </c>
      <c r="T16" s="205">
        <v>25</v>
      </c>
      <c r="U16" s="205">
        <f>SUM(O19:O22)</f>
        <v>0</v>
      </c>
      <c r="V16" s="102"/>
    </row>
    <row r="17" spans="1:22" ht="51" customHeight="1" thickBot="1" x14ac:dyDescent="0.3">
      <c r="B17" s="350"/>
      <c r="C17" s="243"/>
      <c r="D17" s="354"/>
      <c r="E17" s="357"/>
      <c r="F17" s="106" t="s">
        <v>82</v>
      </c>
      <c r="G17" s="117">
        <v>12</v>
      </c>
      <c r="H17" s="107"/>
      <c r="I17" s="107"/>
      <c r="J17" s="107"/>
      <c r="K17" s="107"/>
      <c r="L17" s="107"/>
      <c r="M17" s="107"/>
      <c r="N17" s="98"/>
      <c r="O17" s="52">
        <f t="shared" si="1"/>
        <v>0</v>
      </c>
      <c r="R17" s="103"/>
      <c r="S17" s="7" t="s">
        <v>92</v>
      </c>
      <c r="T17" s="8">
        <f>SUM(T14:T16)</f>
        <v>100</v>
      </c>
      <c r="U17" s="104">
        <f>SUM(U14:U16)</f>
        <v>0</v>
      </c>
      <c r="V17" s="105"/>
    </row>
    <row r="18" spans="1:22" ht="51" customHeight="1" x14ac:dyDescent="0.25">
      <c r="B18" s="351"/>
      <c r="C18" s="352"/>
      <c r="D18" s="355"/>
      <c r="E18" s="358"/>
      <c r="F18" s="106" t="s">
        <v>83</v>
      </c>
      <c r="G18" s="117">
        <v>4</v>
      </c>
      <c r="H18" s="107"/>
      <c r="I18" s="107"/>
      <c r="J18" s="107"/>
      <c r="K18" s="107"/>
      <c r="L18" s="107"/>
      <c r="M18" s="107"/>
      <c r="O18" s="52">
        <f t="shared" si="1"/>
        <v>0</v>
      </c>
      <c r="U18" s="13"/>
      <c r="V18" s="100"/>
    </row>
    <row r="19" spans="1:22" ht="51" customHeight="1" x14ac:dyDescent="0.25">
      <c r="B19" s="367" t="s">
        <v>84</v>
      </c>
      <c r="C19" s="258" t="s">
        <v>85</v>
      </c>
      <c r="D19" s="353">
        <v>25</v>
      </c>
      <c r="E19" s="356" t="s">
        <v>86</v>
      </c>
      <c r="F19" s="109" t="s">
        <v>87</v>
      </c>
      <c r="G19" s="118">
        <v>30</v>
      </c>
      <c r="H19" s="110"/>
      <c r="I19" s="110"/>
      <c r="J19" s="110"/>
      <c r="K19" s="110"/>
      <c r="L19" s="110"/>
      <c r="M19" s="110"/>
      <c r="N19" s="123">
        <f>SUM(G19:G22)</f>
        <v>100</v>
      </c>
      <c r="O19" s="52">
        <f>((((J19*G19)*0)+((K19*G19)*1/3)+((L19*G19)*2/3)+(M19*G19))/100)*($D$19*20/100)</f>
        <v>0</v>
      </c>
      <c r="U19" s="13"/>
      <c r="V19" s="100"/>
    </row>
    <row r="20" spans="1:22" ht="51" customHeight="1" x14ac:dyDescent="0.25">
      <c r="B20" s="368"/>
      <c r="C20" s="243"/>
      <c r="D20" s="354"/>
      <c r="E20" s="357"/>
      <c r="F20" s="109" t="s">
        <v>88</v>
      </c>
      <c r="G20" s="118">
        <v>30</v>
      </c>
      <c r="H20" s="110"/>
      <c r="I20" s="110"/>
      <c r="J20" s="110"/>
      <c r="K20" s="110"/>
      <c r="L20" s="110"/>
      <c r="M20" s="110"/>
      <c r="N20" s="98"/>
      <c r="O20" s="52">
        <f t="shared" ref="O20:O22" si="2">((((J20*G20)*0)+((K20*G20)*1/3)+((L20*G20)*2/3)+(M20*G20))/100)*($D$19*20/100)</f>
        <v>0</v>
      </c>
    </row>
    <row r="21" spans="1:22" ht="51" customHeight="1" x14ac:dyDescent="0.25">
      <c r="B21" s="368"/>
      <c r="C21" s="243"/>
      <c r="D21" s="354"/>
      <c r="E21" s="357"/>
      <c r="F21" s="111" t="s">
        <v>89</v>
      </c>
      <c r="G21" s="117">
        <v>30</v>
      </c>
      <c r="H21" s="107"/>
      <c r="I21" s="107"/>
      <c r="J21" s="107"/>
      <c r="K21" s="107"/>
      <c r="L21" s="107"/>
      <c r="M21" s="107"/>
      <c r="N21" s="98"/>
      <c r="O21" s="52">
        <f t="shared" si="2"/>
        <v>0</v>
      </c>
    </row>
    <row r="22" spans="1:22" ht="51" customHeight="1" x14ac:dyDescent="0.25">
      <c r="B22" s="369"/>
      <c r="C22" s="370"/>
      <c r="D22" s="355"/>
      <c r="E22" s="358"/>
      <c r="F22" s="106" t="s">
        <v>90</v>
      </c>
      <c r="G22" s="117">
        <v>10</v>
      </c>
      <c r="H22" s="107"/>
      <c r="I22" s="107"/>
      <c r="J22" s="107"/>
      <c r="K22" s="107"/>
      <c r="L22" s="107"/>
      <c r="M22" s="107"/>
      <c r="N22" s="119"/>
      <c r="O22" s="52">
        <f t="shared" si="2"/>
        <v>0</v>
      </c>
      <c r="P22" s="101"/>
    </row>
    <row r="23" spans="1:22" ht="29.25" customHeight="1" x14ac:dyDescent="0.25">
      <c r="B23" s="52"/>
      <c r="C23" s="52"/>
      <c r="D23" s="52"/>
      <c r="F23" s="100"/>
      <c r="J23" s="52"/>
      <c r="K23" s="52"/>
      <c r="L23" s="52"/>
      <c r="M23" s="52"/>
      <c r="O23" s="52"/>
    </row>
    <row r="24" spans="1:22" ht="29.25" customHeight="1" x14ac:dyDescent="0.25">
      <c r="B24" s="52"/>
      <c r="C24" s="52"/>
      <c r="D24" s="52"/>
      <c r="F24" s="100"/>
      <c r="J24" s="52"/>
      <c r="K24" s="52"/>
      <c r="L24" s="52"/>
      <c r="M24" s="52"/>
      <c r="O24" s="52"/>
    </row>
    <row r="25" spans="1:22" ht="29.25" customHeight="1" x14ac:dyDescent="0.25">
      <c r="B25" s="52"/>
      <c r="C25" s="52"/>
      <c r="D25" s="52"/>
      <c r="F25" s="100"/>
      <c r="J25" s="52"/>
      <c r="K25" s="52"/>
      <c r="L25" s="52"/>
      <c r="M25" s="52"/>
      <c r="O25" s="52"/>
    </row>
    <row r="26" spans="1:22" ht="62.25" customHeight="1" x14ac:dyDescent="0.9">
      <c r="A26" s="231" t="s">
        <v>94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O26" s="52"/>
    </row>
    <row r="27" spans="1:22" ht="29.25" customHeight="1" x14ac:dyDescent="0.25">
      <c r="B27" s="52"/>
      <c r="C27" s="52"/>
      <c r="D27" s="52"/>
      <c r="F27" s="100"/>
      <c r="J27" s="52"/>
      <c r="K27" s="52"/>
      <c r="L27" s="52"/>
      <c r="M27" s="52"/>
      <c r="O27" s="52"/>
    </row>
    <row r="28" spans="1:22" ht="51" customHeight="1" x14ac:dyDescent="0.25">
      <c r="A28" s="209" t="s">
        <v>139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O28" s="52"/>
    </row>
    <row r="29" spans="1:22" ht="29.25" customHeight="1" x14ac:dyDescent="0.25">
      <c r="B29" s="52"/>
      <c r="C29" s="52"/>
      <c r="D29" s="52"/>
      <c r="F29" s="100"/>
      <c r="J29" s="52"/>
      <c r="K29" s="52"/>
      <c r="L29" s="52"/>
      <c r="M29" s="52"/>
      <c r="O29" s="52"/>
    </row>
    <row r="30" spans="1:22" ht="29.25" customHeight="1" x14ac:dyDescent="0.25">
      <c r="A30" s="328" t="s">
        <v>95</v>
      </c>
      <c r="B30" s="330" t="s">
        <v>0</v>
      </c>
      <c r="C30" s="331"/>
      <c r="D30" s="332"/>
      <c r="E30" s="137" t="s">
        <v>96</v>
      </c>
      <c r="F30" s="328" t="s">
        <v>1</v>
      </c>
      <c r="G30" s="359" t="s">
        <v>2</v>
      </c>
      <c r="H30" s="361"/>
      <c r="I30" s="362"/>
      <c r="J30" s="362"/>
      <c r="K30" s="362"/>
      <c r="L30" s="362"/>
      <c r="M30" s="363"/>
      <c r="O30" s="52"/>
    </row>
    <row r="31" spans="1:22" ht="90" customHeight="1" thickBot="1" x14ac:dyDescent="0.3">
      <c r="A31" s="329"/>
      <c r="B31" s="333"/>
      <c r="C31" s="334"/>
      <c r="D31" s="335"/>
      <c r="E31" s="138" t="s">
        <v>97</v>
      </c>
      <c r="F31" s="329"/>
      <c r="G31" s="360"/>
      <c r="H31" s="144" t="s">
        <v>140</v>
      </c>
      <c r="I31" s="145"/>
      <c r="J31" s="146" t="s">
        <v>3</v>
      </c>
      <c r="K31" s="146" t="s">
        <v>4</v>
      </c>
      <c r="L31" s="146" t="s">
        <v>5</v>
      </c>
      <c r="M31" s="146" t="s">
        <v>6</v>
      </c>
      <c r="O31" s="52"/>
    </row>
    <row r="32" spans="1:22" s="51" customFormat="1" ht="36" customHeight="1" x14ac:dyDescent="0.25">
      <c r="A32" s="303" t="s">
        <v>6</v>
      </c>
      <c r="B32" s="364" t="s">
        <v>98</v>
      </c>
      <c r="C32" s="258" t="s">
        <v>99</v>
      </c>
      <c r="D32" s="365">
        <v>78</v>
      </c>
      <c r="E32" s="306" t="s">
        <v>100</v>
      </c>
      <c r="F32" s="187" t="s">
        <v>101</v>
      </c>
      <c r="G32" s="177">
        <v>5</v>
      </c>
      <c r="H32" s="148"/>
      <c r="I32" s="148"/>
      <c r="J32" s="148"/>
      <c r="K32" s="148"/>
      <c r="L32" s="148"/>
      <c r="M32" s="149"/>
      <c r="N32" s="170">
        <f>SUM(G32:G45)</f>
        <v>55</v>
      </c>
      <c r="O32" s="52">
        <f>((((J32*G32)*0)+((K32*G32)*1/3)+((L32*G32)*2/3)+(M32*G32))/100)*($D$32*30/100)</f>
        <v>0</v>
      </c>
    </row>
    <row r="33" spans="1:15" s="51" customFormat="1" ht="45" customHeight="1" thickBot="1" x14ac:dyDescent="0.3">
      <c r="A33" s="308"/>
      <c r="B33" s="337"/>
      <c r="C33" s="323"/>
      <c r="D33" s="366"/>
      <c r="E33" s="309"/>
      <c r="F33" s="189" t="s">
        <v>102</v>
      </c>
      <c r="G33" s="178">
        <v>3</v>
      </c>
      <c r="H33" s="150"/>
      <c r="I33" s="150"/>
      <c r="J33" s="150"/>
      <c r="K33" s="150"/>
      <c r="L33" s="150"/>
      <c r="M33" s="151"/>
      <c r="O33" s="52">
        <f t="shared" ref="O33:O45" si="3">((((J33*G33)*0)+((K33*G33)*1/3)+((L33*G33)*2/3)+(M33*G33))/100)*($D$32*30/100)</f>
        <v>0</v>
      </c>
    </row>
    <row r="34" spans="1:15" s="51" customFormat="1" ht="29.25" customHeight="1" x14ac:dyDescent="0.25">
      <c r="A34" s="303" t="s">
        <v>103</v>
      </c>
      <c r="B34" s="337"/>
      <c r="C34" s="323"/>
      <c r="D34" s="366"/>
      <c r="E34" s="306" t="s">
        <v>144</v>
      </c>
      <c r="F34" s="187" t="s">
        <v>104</v>
      </c>
      <c r="G34" s="177">
        <v>1.2</v>
      </c>
      <c r="H34" s="148"/>
      <c r="I34" s="148"/>
      <c r="J34" s="148"/>
      <c r="K34" s="148"/>
      <c r="L34" s="148"/>
      <c r="M34" s="149"/>
      <c r="O34" s="52">
        <f t="shared" si="3"/>
        <v>0</v>
      </c>
    </row>
    <row r="35" spans="1:15" s="51" customFormat="1" ht="29.25" customHeight="1" x14ac:dyDescent="0.25">
      <c r="A35" s="304"/>
      <c r="B35" s="337"/>
      <c r="C35" s="323"/>
      <c r="D35" s="366"/>
      <c r="E35" s="307"/>
      <c r="F35" s="163" t="s">
        <v>105</v>
      </c>
      <c r="G35" s="179">
        <v>1.2</v>
      </c>
      <c r="H35" s="152"/>
      <c r="I35" s="152"/>
      <c r="J35" s="152"/>
      <c r="K35" s="152"/>
      <c r="L35" s="152"/>
      <c r="M35" s="153"/>
      <c r="O35" s="52">
        <f t="shared" si="3"/>
        <v>0</v>
      </c>
    </row>
    <row r="36" spans="1:15" s="51" customFormat="1" ht="29.25" customHeight="1" x14ac:dyDescent="0.25">
      <c r="A36" s="304"/>
      <c r="B36" s="337"/>
      <c r="C36" s="323"/>
      <c r="D36" s="366"/>
      <c r="E36" s="307"/>
      <c r="F36" s="163" t="s">
        <v>106</v>
      </c>
      <c r="G36" s="179">
        <v>0.8</v>
      </c>
      <c r="H36" s="152"/>
      <c r="I36" s="152"/>
      <c r="J36" s="152"/>
      <c r="K36" s="152"/>
      <c r="L36" s="152"/>
      <c r="M36" s="153"/>
      <c r="O36" s="52">
        <f t="shared" si="3"/>
        <v>0</v>
      </c>
    </row>
    <row r="37" spans="1:15" s="51" customFormat="1" ht="29.25" customHeight="1" x14ac:dyDescent="0.25">
      <c r="A37" s="304"/>
      <c r="B37" s="337"/>
      <c r="C37" s="323"/>
      <c r="D37" s="366"/>
      <c r="E37" s="307"/>
      <c r="F37" s="163" t="s">
        <v>107</v>
      </c>
      <c r="G37" s="179">
        <v>1.6</v>
      </c>
      <c r="H37" s="152"/>
      <c r="I37" s="152"/>
      <c r="J37" s="152"/>
      <c r="K37" s="152"/>
      <c r="L37" s="152"/>
      <c r="M37" s="153"/>
      <c r="O37" s="52">
        <f t="shared" si="3"/>
        <v>0</v>
      </c>
    </row>
    <row r="38" spans="1:15" s="51" customFormat="1" ht="35.25" customHeight="1" x14ac:dyDescent="0.25">
      <c r="A38" s="304"/>
      <c r="B38" s="337"/>
      <c r="C38" s="323"/>
      <c r="D38" s="366"/>
      <c r="E38" s="307"/>
      <c r="F38" s="163" t="s">
        <v>143</v>
      </c>
      <c r="G38" s="179">
        <v>0.8</v>
      </c>
      <c r="H38" s="152"/>
      <c r="I38" s="152"/>
      <c r="J38" s="152"/>
      <c r="K38" s="152"/>
      <c r="L38" s="152"/>
      <c r="M38" s="153"/>
      <c r="O38" s="52">
        <f t="shared" si="3"/>
        <v>0</v>
      </c>
    </row>
    <row r="39" spans="1:15" s="51" customFormat="1" ht="29.25" customHeight="1" x14ac:dyDescent="0.25">
      <c r="A39" s="304"/>
      <c r="B39" s="337"/>
      <c r="C39" s="323"/>
      <c r="D39" s="366"/>
      <c r="E39" s="307"/>
      <c r="F39" s="163" t="s">
        <v>109</v>
      </c>
      <c r="G39" s="179">
        <v>1.2</v>
      </c>
      <c r="H39" s="152"/>
      <c r="I39" s="152"/>
      <c r="J39" s="152"/>
      <c r="K39" s="152"/>
      <c r="L39" s="152"/>
      <c r="M39" s="153"/>
      <c r="O39" s="52">
        <f t="shared" si="3"/>
        <v>0</v>
      </c>
    </row>
    <row r="40" spans="1:15" s="51" customFormat="1" ht="32.25" customHeight="1" thickBot="1" x14ac:dyDescent="0.3">
      <c r="A40" s="308"/>
      <c r="B40" s="337"/>
      <c r="C40" s="323"/>
      <c r="D40" s="366"/>
      <c r="E40" s="309"/>
      <c r="F40" s="189" t="s">
        <v>110</v>
      </c>
      <c r="G40" s="178">
        <v>1.2</v>
      </c>
      <c r="H40" s="150"/>
      <c r="I40" s="150"/>
      <c r="J40" s="150"/>
      <c r="K40" s="150"/>
      <c r="L40" s="150"/>
      <c r="M40" s="151"/>
      <c r="O40" s="52">
        <f t="shared" si="3"/>
        <v>0</v>
      </c>
    </row>
    <row r="41" spans="1:15" s="51" customFormat="1" ht="29.25" customHeight="1" x14ac:dyDescent="0.25">
      <c r="A41" s="193" t="s">
        <v>111</v>
      </c>
      <c r="B41" s="337"/>
      <c r="C41" s="323"/>
      <c r="D41" s="366"/>
      <c r="E41" s="306" t="s">
        <v>145</v>
      </c>
      <c r="F41" s="154" t="s">
        <v>112</v>
      </c>
      <c r="G41" s="180">
        <v>6</v>
      </c>
      <c r="H41" s="148"/>
      <c r="I41" s="148"/>
      <c r="J41" s="148"/>
      <c r="K41" s="148"/>
      <c r="L41" s="148"/>
      <c r="M41" s="155"/>
      <c r="O41" s="52">
        <f t="shared" si="3"/>
        <v>0</v>
      </c>
    </row>
    <row r="42" spans="1:15" s="51" customFormat="1" ht="44.25" customHeight="1" x14ac:dyDescent="0.25">
      <c r="A42" s="191" t="s">
        <v>113</v>
      </c>
      <c r="B42" s="337"/>
      <c r="C42" s="323"/>
      <c r="D42" s="366"/>
      <c r="E42" s="307"/>
      <c r="F42" s="163" t="s">
        <v>108</v>
      </c>
      <c r="G42" s="179">
        <v>8</v>
      </c>
      <c r="H42" s="152"/>
      <c r="I42" s="152"/>
      <c r="J42" s="152"/>
      <c r="K42" s="152"/>
      <c r="L42" s="152"/>
      <c r="M42" s="153"/>
      <c r="O42" s="52">
        <f t="shared" si="3"/>
        <v>0</v>
      </c>
    </row>
    <row r="43" spans="1:15" s="51" customFormat="1" ht="48.75" customHeight="1" x14ac:dyDescent="0.25">
      <c r="A43" s="191" t="s">
        <v>114</v>
      </c>
      <c r="B43" s="337"/>
      <c r="C43" s="323"/>
      <c r="D43" s="366"/>
      <c r="E43" s="307"/>
      <c r="F43" s="163" t="s">
        <v>115</v>
      </c>
      <c r="G43" s="179">
        <v>8</v>
      </c>
      <c r="H43" s="152"/>
      <c r="I43" s="152"/>
      <c r="J43" s="152"/>
      <c r="K43" s="152"/>
      <c r="L43" s="152"/>
      <c r="M43" s="153"/>
      <c r="O43" s="52">
        <f t="shared" si="3"/>
        <v>0</v>
      </c>
    </row>
    <row r="44" spans="1:15" s="51" customFormat="1" ht="44.25" customHeight="1" x14ac:dyDescent="0.25">
      <c r="A44" s="191" t="s">
        <v>116</v>
      </c>
      <c r="B44" s="337"/>
      <c r="C44" s="323"/>
      <c r="D44" s="366"/>
      <c r="E44" s="307"/>
      <c r="F44" s="163" t="s">
        <v>146</v>
      </c>
      <c r="G44" s="179">
        <v>6</v>
      </c>
      <c r="H44" s="152"/>
      <c r="I44" s="152"/>
      <c r="J44" s="152"/>
      <c r="K44" s="152"/>
      <c r="L44" s="152"/>
      <c r="M44" s="153"/>
      <c r="O44" s="52">
        <f t="shared" si="3"/>
        <v>0</v>
      </c>
    </row>
    <row r="45" spans="1:15" s="51" customFormat="1" ht="46.5" customHeight="1" thickBot="1" x14ac:dyDescent="0.3">
      <c r="A45" s="192" t="s">
        <v>117</v>
      </c>
      <c r="B45" s="337"/>
      <c r="C45" s="323"/>
      <c r="D45" s="366"/>
      <c r="E45" s="309"/>
      <c r="F45" s="190" t="s">
        <v>148</v>
      </c>
      <c r="G45" s="181">
        <v>11</v>
      </c>
      <c r="H45" s="152"/>
      <c r="I45" s="152"/>
      <c r="J45" s="152"/>
      <c r="K45" s="152"/>
      <c r="L45" s="152"/>
      <c r="M45" s="162"/>
      <c r="O45" s="52">
        <f t="shared" si="3"/>
        <v>0</v>
      </c>
    </row>
    <row r="46" spans="1:15" s="140" customFormat="1" ht="29.25" customHeight="1" x14ac:dyDescent="0.25">
      <c r="A46" s="316" t="s">
        <v>118</v>
      </c>
      <c r="B46" s="319" t="s">
        <v>119</v>
      </c>
      <c r="C46" s="322" t="s">
        <v>120</v>
      </c>
      <c r="D46" s="322">
        <v>12</v>
      </c>
      <c r="E46" s="325" t="s">
        <v>152</v>
      </c>
      <c r="F46" s="187" t="s">
        <v>149</v>
      </c>
      <c r="G46" s="177">
        <v>15</v>
      </c>
      <c r="H46" s="156"/>
      <c r="I46" s="156"/>
      <c r="J46" s="148"/>
      <c r="K46" s="148"/>
      <c r="L46" s="148"/>
      <c r="M46" s="149"/>
      <c r="N46" s="121">
        <f>SUM(G46:G51)</f>
        <v>100</v>
      </c>
      <c r="O46" s="52">
        <f>((((J46*G46)*0)+((K46*G46)*1/3)+((L46*G46)*2/3)+(M46*G46))/100)*($D$46*30/100)</f>
        <v>0</v>
      </c>
    </row>
    <row r="47" spans="1:15" s="140" customFormat="1" ht="29.25" customHeight="1" x14ac:dyDescent="0.25">
      <c r="A47" s="317"/>
      <c r="B47" s="320"/>
      <c r="C47" s="323"/>
      <c r="D47" s="323"/>
      <c r="E47" s="326"/>
      <c r="F47" s="163" t="s">
        <v>150</v>
      </c>
      <c r="G47" s="179">
        <v>20</v>
      </c>
      <c r="H47" s="157"/>
      <c r="I47" s="157"/>
      <c r="J47" s="152"/>
      <c r="K47" s="152"/>
      <c r="L47" s="152"/>
      <c r="M47" s="153"/>
      <c r="N47" s="98"/>
      <c r="O47" s="52">
        <f t="shared" ref="O47:O51" si="4">((((J47*G47)*0)+((K47*G47)*1/3)+((L47*G47)*2/3)+(M47*G47))/100)*($D$46*30/100)</f>
        <v>0</v>
      </c>
    </row>
    <row r="48" spans="1:15" s="140" customFormat="1" ht="29.25" customHeight="1" x14ac:dyDescent="0.25">
      <c r="A48" s="317"/>
      <c r="B48" s="320"/>
      <c r="C48" s="323"/>
      <c r="D48" s="323"/>
      <c r="E48" s="326"/>
      <c r="F48" s="163" t="s">
        <v>151</v>
      </c>
      <c r="G48" s="179">
        <v>10</v>
      </c>
      <c r="H48" s="157"/>
      <c r="I48" s="157"/>
      <c r="J48" s="152"/>
      <c r="K48" s="152"/>
      <c r="L48" s="152"/>
      <c r="M48" s="153"/>
      <c r="N48" s="98"/>
      <c r="O48" s="52">
        <f t="shared" si="4"/>
        <v>0</v>
      </c>
    </row>
    <row r="49" spans="1:21" s="140" customFormat="1" ht="29.25" customHeight="1" x14ac:dyDescent="0.25">
      <c r="A49" s="317"/>
      <c r="B49" s="320"/>
      <c r="C49" s="323"/>
      <c r="D49" s="323"/>
      <c r="E49" s="326"/>
      <c r="F49" s="163" t="s">
        <v>153</v>
      </c>
      <c r="G49" s="179">
        <v>15</v>
      </c>
      <c r="H49" s="157"/>
      <c r="I49" s="157"/>
      <c r="J49" s="152"/>
      <c r="K49" s="152"/>
      <c r="L49" s="152"/>
      <c r="M49" s="153"/>
      <c r="N49" s="119"/>
      <c r="O49" s="52">
        <f t="shared" si="4"/>
        <v>0</v>
      </c>
    </row>
    <row r="50" spans="1:21" s="140" customFormat="1" ht="29.25" customHeight="1" x14ac:dyDescent="0.25">
      <c r="A50" s="317"/>
      <c r="B50" s="320"/>
      <c r="C50" s="323"/>
      <c r="D50" s="323"/>
      <c r="E50" s="326"/>
      <c r="F50" s="163" t="s">
        <v>154</v>
      </c>
      <c r="G50" s="179">
        <v>10</v>
      </c>
      <c r="H50" s="157"/>
      <c r="I50" s="157"/>
      <c r="J50" s="152"/>
      <c r="K50" s="152"/>
      <c r="L50" s="152"/>
      <c r="M50" s="153"/>
      <c r="N50" s="51"/>
      <c r="O50" s="52">
        <f t="shared" si="4"/>
        <v>0</v>
      </c>
    </row>
    <row r="51" spans="1:21" s="140" customFormat="1" ht="60" customHeight="1" thickBot="1" x14ac:dyDescent="0.3">
      <c r="A51" s="318"/>
      <c r="B51" s="321"/>
      <c r="C51" s="324"/>
      <c r="D51" s="324"/>
      <c r="E51" s="327"/>
      <c r="F51" s="189" t="s">
        <v>155</v>
      </c>
      <c r="G51" s="178">
        <v>30</v>
      </c>
      <c r="H51" s="158"/>
      <c r="I51" s="158"/>
      <c r="J51" s="150"/>
      <c r="K51" s="150"/>
      <c r="L51" s="150"/>
      <c r="M51" s="151"/>
      <c r="N51" s="51"/>
      <c r="O51" s="52">
        <f t="shared" si="4"/>
        <v>0</v>
      </c>
    </row>
    <row r="52" spans="1:21" s="140" customFormat="1" ht="29.25" customHeight="1" x14ac:dyDescent="0.25">
      <c r="A52" s="303" t="s">
        <v>6</v>
      </c>
      <c r="B52" s="336" t="s">
        <v>98</v>
      </c>
      <c r="C52" s="242" t="s">
        <v>99</v>
      </c>
      <c r="D52" s="310">
        <v>78</v>
      </c>
      <c r="E52" s="340" t="s">
        <v>121</v>
      </c>
      <c r="F52" s="200" t="s">
        <v>104</v>
      </c>
      <c r="G52" s="182">
        <v>2</v>
      </c>
      <c r="H52" s="159"/>
      <c r="I52" s="159"/>
      <c r="J52" s="171"/>
      <c r="K52" s="171"/>
      <c r="L52" s="171"/>
      <c r="M52" s="172"/>
      <c r="N52" s="169">
        <f>SUM(G52:G75)</f>
        <v>45</v>
      </c>
      <c r="O52" s="52">
        <f t="shared" ref="O52:O57" si="5">((((J52*G52)*0)+((K52*G52)*1/3)+((L52*G52)*2/3)+(M52*G52))/100)*($D$52*30/100)</f>
        <v>0</v>
      </c>
    </row>
    <row r="53" spans="1:21" s="140" customFormat="1" ht="29.25" customHeight="1" x14ac:dyDescent="0.25">
      <c r="A53" s="304"/>
      <c r="B53" s="337"/>
      <c r="C53" s="243"/>
      <c r="D53" s="311"/>
      <c r="E53" s="341"/>
      <c r="F53" s="163" t="s">
        <v>122</v>
      </c>
      <c r="G53" s="179">
        <v>4</v>
      </c>
      <c r="H53" s="157"/>
      <c r="I53" s="157"/>
      <c r="J53" s="152"/>
      <c r="K53" s="152"/>
      <c r="L53" s="152"/>
      <c r="M53" s="153"/>
      <c r="N53" s="51"/>
      <c r="O53" s="52">
        <f t="shared" si="5"/>
        <v>0</v>
      </c>
    </row>
    <row r="54" spans="1:21" s="140" customFormat="1" ht="34.5" customHeight="1" thickBot="1" x14ac:dyDescent="0.3">
      <c r="A54" s="308"/>
      <c r="B54" s="337"/>
      <c r="C54" s="243"/>
      <c r="D54" s="311"/>
      <c r="E54" s="342"/>
      <c r="F54" s="189" t="s">
        <v>156</v>
      </c>
      <c r="G54" s="178">
        <v>2</v>
      </c>
      <c r="H54" s="158"/>
      <c r="I54" s="158"/>
      <c r="J54" s="150"/>
      <c r="K54" s="150"/>
      <c r="L54" s="150"/>
      <c r="M54" s="151"/>
      <c r="N54" s="51"/>
      <c r="O54" s="52">
        <f t="shared" si="5"/>
        <v>0</v>
      </c>
    </row>
    <row r="55" spans="1:21" s="140" customFormat="1" ht="30.75" customHeight="1" x14ac:dyDescent="0.25">
      <c r="A55" s="303" t="s">
        <v>103</v>
      </c>
      <c r="B55" s="337"/>
      <c r="C55" s="243"/>
      <c r="D55" s="311"/>
      <c r="E55" s="343" t="s">
        <v>123</v>
      </c>
      <c r="F55" s="187" t="s">
        <v>157</v>
      </c>
      <c r="G55" s="177">
        <v>2</v>
      </c>
      <c r="H55" s="156"/>
      <c r="I55" s="156"/>
      <c r="J55" s="148"/>
      <c r="K55" s="148"/>
      <c r="L55" s="148"/>
      <c r="M55" s="149"/>
      <c r="N55" s="51"/>
      <c r="O55" s="52">
        <f t="shared" si="5"/>
        <v>0</v>
      </c>
    </row>
    <row r="56" spans="1:21" s="140" customFormat="1" ht="35.25" customHeight="1" x14ac:dyDescent="0.25">
      <c r="A56" s="304"/>
      <c r="B56" s="337"/>
      <c r="C56" s="243"/>
      <c r="D56" s="311"/>
      <c r="E56" s="341"/>
      <c r="F56" s="163" t="s">
        <v>122</v>
      </c>
      <c r="G56" s="179">
        <v>4</v>
      </c>
      <c r="H56" s="157"/>
      <c r="I56" s="157"/>
      <c r="J56" s="152"/>
      <c r="K56" s="152"/>
      <c r="L56" s="152"/>
      <c r="M56" s="153"/>
      <c r="N56" s="51"/>
      <c r="O56" s="52">
        <f t="shared" si="5"/>
        <v>0</v>
      </c>
    </row>
    <row r="57" spans="1:21" s="140" customFormat="1" ht="34.5" customHeight="1" thickBot="1" x14ac:dyDescent="0.3">
      <c r="A57" s="308"/>
      <c r="B57" s="337"/>
      <c r="C57" s="243"/>
      <c r="D57" s="311"/>
      <c r="E57" s="342"/>
      <c r="F57" s="189" t="s">
        <v>156</v>
      </c>
      <c r="G57" s="178">
        <v>2</v>
      </c>
      <c r="H57" s="158"/>
      <c r="I57" s="158"/>
      <c r="J57" s="150"/>
      <c r="K57" s="150"/>
      <c r="L57" s="150"/>
      <c r="M57" s="151"/>
      <c r="N57" s="51"/>
      <c r="O57" s="52">
        <f t="shared" si="5"/>
        <v>0</v>
      </c>
    </row>
    <row r="58" spans="1:21" s="140" customFormat="1" ht="7.5" customHeight="1" thickBot="1" x14ac:dyDescent="0.3">
      <c r="A58" s="194"/>
      <c r="B58" s="338"/>
      <c r="C58" s="243"/>
      <c r="D58" s="311"/>
      <c r="E58" s="199"/>
      <c r="F58" s="201"/>
      <c r="G58" s="183"/>
      <c r="H58" s="143"/>
      <c r="I58" s="143"/>
      <c r="J58" s="160"/>
      <c r="K58" s="160"/>
      <c r="L58" s="160"/>
      <c r="M58" s="173"/>
      <c r="N58" s="51"/>
      <c r="O58" s="52"/>
    </row>
    <row r="59" spans="1:21" s="140" customFormat="1" ht="34.5" customHeight="1" x14ac:dyDescent="0.25">
      <c r="A59" s="195" t="s">
        <v>117</v>
      </c>
      <c r="B59" s="337"/>
      <c r="C59" s="243"/>
      <c r="D59" s="311"/>
      <c r="E59" s="344" t="s">
        <v>124</v>
      </c>
      <c r="F59" s="187" t="s">
        <v>112</v>
      </c>
      <c r="G59" s="177">
        <v>1</v>
      </c>
      <c r="H59" s="156"/>
      <c r="I59" s="156"/>
      <c r="J59" s="148"/>
      <c r="K59" s="148"/>
      <c r="L59" s="148"/>
      <c r="M59" s="149"/>
      <c r="N59" s="51"/>
      <c r="O59" s="52">
        <f t="shared" ref="O59:O75" si="6">((((J59*G59)*0)+((K59*G59)*1/3)+((L59*G59)*2/3)+(M59*G59))/100)*($D$52*30/100)</f>
        <v>0</v>
      </c>
    </row>
    <row r="60" spans="1:21" s="140" customFormat="1" ht="46.5" customHeight="1" x14ac:dyDescent="0.25">
      <c r="A60" s="191" t="s">
        <v>125</v>
      </c>
      <c r="B60" s="337"/>
      <c r="C60" s="243"/>
      <c r="D60" s="311"/>
      <c r="E60" s="345"/>
      <c r="F60" s="163" t="s">
        <v>108</v>
      </c>
      <c r="G60" s="179">
        <v>2</v>
      </c>
      <c r="H60" s="157"/>
      <c r="I60" s="157"/>
      <c r="J60" s="152"/>
      <c r="K60" s="152"/>
      <c r="L60" s="152"/>
      <c r="M60" s="153"/>
      <c r="N60" s="51"/>
      <c r="O60" s="52">
        <f t="shared" si="6"/>
        <v>0</v>
      </c>
    </row>
    <row r="61" spans="1:21" s="140" customFormat="1" ht="52.5" customHeight="1" x14ac:dyDescent="0.25">
      <c r="A61" s="347" t="s">
        <v>117</v>
      </c>
      <c r="B61" s="337"/>
      <c r="C61" s="243"/>
      <c r="D61" s="311"/>
      <c r="E61" s="345"/>
      <c r="F61" s="163" t="s">
        <v>115</v>
      </c>
      <c r="G61" s="179">
        <v>1</v>
      </c>
      <c r="H61" s="157"/>
      <c r="I61" s="157"/>
      <c r="J61" s="152"/>
      <c r="K61" s="152"/>
      <c r="L61" s="152"/>
      <c r="M61" s="153"/>
      <c r="N61" s="51"/>
      <c r="O61" s="52">
        <f t="shared" si="6"/>
        <v>0</v>
      </c>
    </row>
    <row r="62" spans="1:21" s="140" customFormat="1" ht="48" customHeight="1" x14ac:dyDescent="0.25">
      <c r="A62" s="305"/>
      <c r="B62" s="337"/>
      <c r="C62" s="243"/>
      <c r="D62" s="311"/>
      <c r="E62" s="345"/>
      <c r="F62" s="163" t="s">
        <v>146</v>
      </c>
      <c r="G62" s="179">
        <v>1</v>
      </c>
      <c r="H62" s="157"/>
      <c r="I62" s="157"/>
      <c r="J62" s="152"/>
      <c r="K62" s="152"/>
      <c r="L62" s="152"/>
      <c r="M62" s="153"/>
      <c r="N62" s="51"/>
      <c r="O62" s="52">
        <f t="shared" si="6"/>
        <v>0</v>
      </c>
    </row>
    <row r="63" spans="1:21" s="140" customFormat="1" ht="50.25" customHeight="1" x14ac:dyDescent="0.25">
      <c r="A63" s="347" t="s">
        <v>125</v>
      </c>
      <c r="B63" s="337"/>
      <c r="C63" s="243"/>
      <c r="D63" s="311"/>
      <c r="E63" s="345"/>
      <c r="F63" s="188" t="s">
        <v>147</v>
      </c>
      <c r="G63" s="179">
        <v>3</v>
      </c>
      <c r="H63" s="157"/>
      <c r="I63" s="157"/>
      <c r="J63" s="152"/>
      <c r="K63" s="152"/>
      <c r="L63" s="152"/>
      <c r="M63" s="162"/>
      <c r="N63" s="51"/>
      <c r="O63" s="52">
        <f t="shared" si="6"/>
        <v>0</v>
      </c>
    </row>
    <row r="64" spans="1:21" s="140" customFormat="1" ht="46.5" customHeight="1" thickBot="1" x14ac:dyDescent="0.3">
      <c r="A64" s="308"/>
      <c r="B64" s="337"/>
      <c r="C64" s="243"/>
      <c r="D64" s="311"/>
      <c r="E64" s="346"/>
      <c r="F64" s="189" t="s">
        <v>126</v>
      </c>
      <c r="G64" s="178">
        <v>2</v>
      </c>
      <c r="H64" s="158"/>
      <c r="I64" s="158"/>
      <c r="J64" s="150"/>
      <c r="K64" s="150"/>
      <c r="L64" s="150"/>
      <c r="M64" s="151"/>
      <c r="N64" s="51"/>
      <c r="O64" s="52">
        <f t="shared" si="6"/>
        <v>0</v>
      </c>
      <c r="S64" s="302" t="s">
        <v>137</v>
      </c>
      <c r="T64" s="302"/>
      <c r="U64" s="302"/>
    </row>
    <row r="65" spans="1:21" s="140" customFormat="1" ht="34.5" customHeight="1" x14ac:dyDescent="0.25">
      <c r="A65" s="303" t="s">
        <v>111</v>
      </c>
      <c r="B65" s="337"/>
      <c r="C65" s="243"/>
      <c r="D65" s="311"/>
      <c r="E65" s="306" t="s">
        <v>127</v>
      </c>
      <c r="F65" s="154" t="s">
        <v>158</v>
      </c>
      <c r="G65" s="177">
        <v>1</v>
      </c>
      <c r="H65" s="156"/>
      <c r="I65" s="156"/>
      <c r="J65" s="148"/>
      <c r="K65" s="148"/>
      <c r="L65" s="148"/>
      <c r="M65" s="149"/>
      <c r="N65" s="51"/>
      <c r="O65" s="52">
        <f t="shared" si="6"/>
        <v>0</v>
      </c>
      <c r="S65" s="31" t="s">
        <v>0</v>
      </c>
      <c r="T65" s="34" t="s">
        <v>27</v>
      </c>
      <c r="U65" s="31" t="s">
        <v>91</v>
      </c>
    </row>
    <row r="66" spans="1:21" s="140" customFormat="1" ht="34.5" customHeight="1" x14ac:dyDescent="0.25">
      <c r="A66" s="304"/>
      <c r="B66" s="337"/>
      <c r="C66" s="243"/>
      <c r="D66" s="311"/>
      <c r="E66" s="307"/>
      <c r="F66" s="163" t="s">
        <v>159</v>
      </c>
      <c r="G66" s="179">
        <v>2</v>
      </c>
      <c r="H66" s="157"/>
      <c r="I66" s="157"/>
      <c r="J66" s="152"/>
      <c r="K66" s="152"/>
      <c r="L66" s="152"/>
      <c r="M66" s="153"/>
      <c r="N66" s="51"/>
      <c r="O66" s="52">
        <f t="shared" si="6"/>
        <v>0</v>
      </c>
      <c r="S66" s="31" t="s">
        <v>119</v>
      </c>
      <c r="T66" s="53">
        <v>12</v>
      </c>
      <c r="U66" s="53">
        <f>SUM(O46:O51)</f>
        <v>0</v>
      </c>
    </row>
    <row r="67" spans="1:21" s="140" customFormat="1" ht="48.75" customHeight="1" x14ac:dyDescent="0.25">
      <c r="A67" s="304"/>
      <c r="B67" s="337"/>
      <c r="C67" s="243"/>
      <c r="D67" s="311"/>
      <c r="E67" s="307"/>
      <c r="F67" s="163" t="s">
        <v>160</v>
      </c>
      <c r="G67" s="179">
        <v>1</v>
      </c>
      <c r="H67" s="157"/>
      <c r="I67" s="157"/>
      <c r="J67" s="152"/>
      <c r="K67" s="152"/>
      <c r="L67" s="152"/>
      <c r="M67" s="153"/>
      <c r="N67" s="51"/>
      <c r="O67" s="52">
        <f t="shared" si="6"/>
        <v>0</v>
      </c>
      <c r="S67" s="31" t="s">
        <v>98</v>
      </c>
      <c r="T67" s="53">
        <v>78</v>
      </c>
      <c r="U67" s="53">
        <f>SUM(O32:O45)+SUM(O52:O75)</f>
        <v>0</v>
      </c>
    </row>
    <row r="68" spans="1:21" s="140" customFormat="1" ht="39" customHeight="1" thickBot="1" x14ac:dyDescent="0.3">
      <c r="A68" s="305"/>
      <c r="B68" s="337"/>
      <c r="C68" s="243"/>
      <c r="D68" s="311"/>
      <c r="E68" s="307"/>
      <c r="F68" s="163" t="s">
        <v>128</v>
      </c>
      <c r="G68" s="179">
        <v>2</v>
      </c>
      <c r="H68" s="157"/>
      <c r="I68" s="157"/>
      <c r="J68" s="152"/>
      <c r="K68" s="152"/>
      <c r="L68" s="152"/>
      <c r="M68" s="153"/>
      <c r="N68" s="51"/>
      <c r="O68" s="52">
        <f t="shared" si="6"/>
        <v>0</v>
      </c>
      <c r="S68" s="206" t="s">
        <v>138</v>
      </c>
      <c r="T68" s="205">
        <v>10</v>
      </c>
      <c r="U68" s="205">
        <f>SUM(O76:O80)</f>
        <v>0</v>
      </c>
    </row>
    <row r="69" spans="1:21" s="140" customFormat="1" ht="34.5" customHeight="1" thickBot="1" x14ac:dyDescent="0.3">
      <c r="A69" s="191" t="s">
        <v>113</v>
      </c>
      <c r="B69" s="337"/>
      <c r="C69" s="243"/>
      <c r="D69" s="311"/>
      <c r="E69" s="307"/>
      <c r="F69" s="163" t="s">
        <v>112</v>
      </c>
      <c r="G69" s="179">
        <v>1</v>
      </c>
      <c r="H69" s="157"/>
      <c r="I69" s="157"/>
      <c r="J69" s="152"/>
      <c r="K69" s="152"/>
      <c r="L69" s="152"/>
      <c r="M69" s="153"/>
      <c r="N69" s="51"/>
      <c r="O69" s="52">
        <f t="shared" si="6"/>
        <v>0</v>
      </c>
      <c r="S69" s="7" t="s">
        <v>92</v>
      </c>
      <c r="T69" s="8">
        <f>SUM(T66:T68)</f>
        <v>100</v>
      </c>
      <c r="U69" s="104">
        <f>SUM(U66:U68)</f>
        <v>0</v>
      </c>
    </row>
    <row r="70" spans="1:21" s="140" customFormat="1" ht="45" customHeight="1" x14ac:dyDescent="0.25">
      <c r="A70" s="191" t="s">
        <v>114</v>
      </c>
      <c r="B70" s="337"/>
      <c r="C70" s="243"/>
      <c r="D70" s="311"/>
      <c r="E70" s="307"/>
      <c r="F70" s="163" t="s">
        <v>108</v>
      </c>
      <c r="G70" s="179">
        <v>2</v>
      </c>
      <c r="H70" s="157"/>
      <c r="I70" s="157"/>
      <c r="J70" s="152"/>
      <c r="K70" s="152"/>
      <c r="L70" s="152"/>
      <c r="M70" s="153"/>
      <c r="N70" s="51"/>
      <c r="O70" s="52">
        <f t="shared" si="6"/>
        <v>0</v>
      </c>
    </row>
    <row r="71" spans="1:21" s="140" customFormat="1" ht="46.5" customHeight="1" x14ac:dyDescent="0.25">
      <c r="A71" s="191" t="s">
        <v>116</v>
      </c>
      <c r="B71" s="337"/>
      <c r="C71" s="243"/>
      <c r="D71" s="311"/>
      <c r="E71" s="307"/>
      <c r="F71" s="163" t="s">
        <v>115</v>
      </c>
      <c r="G71" s="179">
        <v>2</v>
      </c>
      <c r="H71" s="157"/>
      <c r="I71" s="157"/>
      <c r="J71" s="152"/>
      <c r="K71" s="152"/>
      <c r="L71" s="152"/>
      <c r="M71" s="153"/>
      <c r="N71" s="51"/>
      <c r="O71" s="52">
        <f t="shared" si="6"/>
        <v>0</v>
      </c>
    </row>
    <row r="72" spans="1:21" s="140" customFormat="1" ht="46.5" customHeight="1" x14ac:dyDescent="0.25">
      <c r="A72" s="191" t="s">
        <v>114</v>
      </c>
      <c r="B72" s="337"/>
      <c r="C72" s="243"/>
      <c r="D72" s="311"/>
      <c r="E72" s="307"/>
      <c r="F72" s="163" t="s">
        <v>146</v>
      </c>
      <c r="G72" s="179">
        <v>1</v>
      </c>
      <c r="H72" s="157"/>
      <c r="I72" s="157"/>
      <c r="J72" s="152"/>
      <c r="K72" s="152"/>
      <c r="L72" s="152"/>
      <c r="M72" s="153"/>
      <c r="N72" s="51"/>
      <c r="O72" s="52">
        <f t="shared" si="6"/>
        <v>0</v>
      </c>
    </row>
    <row r="73" spans="1:21" s="140" customFormat="1" ht="56.25" customHeight="1" thickBot="1" x14ac:dyDescent="0.3">
      <c r="A73" s="192" t="s">
        <v>116</v>
      </c>
      <c r="B73" s="337"/>
      <c r="C73" s="243"/>
      <c r="D73" s="311"/>
      <c r="E73" s="307"/>
      <c r="F73" s="190" t="s">
        <v>161</v>
      </c>
      <c r="G73" s="181">
        <v>1</v>
      </c>
      <c r="H73" s="164"/>
      <c r="I73" s="164"/>
      <c r="J73" s="161"/>
      <c r="K73" s="161"/>
      <c r="L73" s="161"/>
      <c r="M73" s="162"/>
      <c r="N73" s="51"/>
      <c r="O73" s="52">
        <f t="shared" si="6"/>
        <v>0</v>
      </c>
    </row>
    <row r="74" spans="1:21" s="140" customFormat="1" ht="50.25" customHeight="1" x14ac:dyDescent="0.25">
      <c r="A74" s="303" t="s">
        <v>118</v>
      </c>
      <c r="B74" s="337"/>
      <c r="C74" s="243"/>
      <c r="D74" s="311"/>
      <c r="E74" s="306" t="s">
        <v>129</v>
      </c>
      <c r="F74" s="187" t="s">
        <v>130</v>
      </c>
      <c r="G74" s="177">
        <v>2</v>
      </c>
      <c r="H74" s="156"/>
      <c r="I74" s="156"/>
      <c r="J74" s="148"/>
      <c r="K74" s="148"/>
      <c r="L74" s="148"/>
      <c r="M74" s="149"/>
      <c r="N74" s="51"/>
      <c r="O74" s="52">
        <f t="shared" si="6"/>
        <v>0</v>
      </c>
    </row>
    <row r="75" spans="1:21" s="140" customFormat="1" ht="39" customHeight="1" thickBot="1" x14ac:dyDescent="0.3">
      <c r="A75" s="308"/>
      <c r="B75" s="339"/>
      <c r="C75" s="244"/>
      <c r="D75" s="312"/>
      <c r="E75" s="309"/>
      <c r="F75" s="189" t="s">
        <v>131</v>
      </c>
      <c r="G75" s="178">
        <v>4</v>
      </c>
      <c r="H75" s="158"/>
      <c r="I75" s="158"/>
      <c r="J75" s="150"/>
      <c r="K75" s="150"/>
      <c r="L75" s="150"/>
      <c r="M75" s="151"/>
      <c r="N75" s="51"/>
      <c r="O75" s="52">
        <f t="shared" si="6"/>
        <v>0</v>
      </c>
    </row>
    <row r="76" spans="1:21" s="140" customFormat="1" ht="46.5" customHeight="1" x14ac:dyDescent="0.25">
      <c r="A76" s="303" t="s">
        <v>132</v>
      </c>
      <c r="B76" s="196"/>
      <c r="C76" s="141"/>
      <c r="D76" s="310">
        <v>10</v>
      </c>
      <c r="E76" s="313" t="s">
        <v>133</v>
      </c>
      <c r="F76" s="202" t="s">
        <v>134</v>
      </c>
      <c r="G76" s="184">
        <v>10</v>
      </c>
      <c r="H76" s="165"/>
      <c r="I76" s="165"/>
      <c r="J76" s="69"/>
      <c r="K76" s="69"/>
      <c r="L76" s="69"/>
      <c r="M76" s="174"/>
      <c r="N76" s="147">
        <f>SUM(G76:G80)</f>
        <v>100</v>
      </c>
      <c r="O76" s="140">
        <f>((((J76*G76)*0)+((K76*G76)*1/3)+((L76*G76)*2/3)+(M76*G76))/100)*($D$76*30/100)</f>
        <v>0</v>
      </c>
    </row>
    <row r="77" spans="1:21" s="140" customFormat="1" ht="35.25" customHeight="1" x14ac:dyDescent="0.25">
      <c r="A77" s="304"/>
      <c r="B77" s="197"/>
      <c r="C77" s="139"/>
      <c r="D77" s="311"/>
      <c r="E77" s="314"/>
      <c r="F77" s="203" t="s">
        <v>135</v>
      </c>
      <c r="G77" s="185">
        <v>10</v>
      </c>
      <c r="H77" s="167"/>
      <c r="I77" s="167"/>
      <c r="J77" s="166"/>
      <c r="K77" s="166"/>
      <c r="L77" s="166"/>
      <c r="M77" s="175"/>
      <c r="N77" s="51"/>
      <c r="O77" s="140">
        <f t="shared" ref="O77:O80" si="7">((((J77*G77)*0)+((K77*G77)*1/3)+((L77*G77)*2/3)+(M77*G77))/100)*($D$76*30/100)</f>
        <v>0</v>
      </c>
    </row>
    <row r="78" spans="1:21" s="140" customFormat="1" ht="35.25" customHeight="1" x14ac:dyDescent="0.25">
      <c r="A78" s="304"/>
      <c r="B78" s="197"/>
      <c r="C78" s="139"/>
      <c r="D78" s="311"/>
      <c r="E78" s="314"/>
      <c r="F78" s="203" t="s">
        <v>163</v>
      </c>
      <c r="G78" s="185">
        <v>20</v>
      </c>
      <c r="H78" s="167"/>
      <c r="I78" s="167"/>
      <c r="J78" s="166"/>
      <c r="K78" s="166"/>
      <c r="L78" s="166"/>
      <c r="M78" s="175"/>
      <c r="N78" s="51"/>
      <c r="O78" s="140">
        <f t="shared" si="7"/>
        <v>0</v>
      </c>
    </row>
    <row r="79" spans="1:21" s="140" customFormat="1" ht="50.25" customHeight="1" x14ac:dyDescent="0.25">
      <c r="A79" s="304"/>
      <c r="B79" s="197"/>
      <c r="C79" s="139"/>
      <c r="D79" s="311"/>
      <c r="E79" s="314"/>
      <c r="F79" s="203" t="s">
        <v>162</v>
      </c>
      <c r="G79" s="185">
        <v>20</v>
      </c>
      <c r="H79" s="167"/>
      <c r="I79" s="167"/>
      <c r="J79" s="166"/>
      <c r="K79" s="166"/>
      <c r="L79" s="166"/>
      <c r="M79" s="175"/>
      <c r="N79" s="51"/>
      <c r="O79" s="140">
        <f t="shared" si="7"/>
        <v>0</v>
      </c>
    </row>
    <row r="80" spans="1:21" s="140" customFormat="1" ht="39" customHeight="1" thickBot="1" x14ac:dyDescent="0.3">
      <c r="A80" s="308"/>
      <c r="B80" s="198"/>
      <c r="C80" s="142"/>
      <c r="D80" s="312"/>
      <c r="E80" s="315"/>
      <c r="F80" s="204" t="s">
        <v>136</v>
      </c>
      <c r="G80" s="186">
        <v>40</v>
      </c>
      <c r="H80" s="168"/>
      <c r="I80" s="168"/>
      <c r="J80" s="73"/>
      <c r="K80" s="73"/>
      <c r="L80" s="73"/>
      <c r="M80" s="176"/>
      <c r="N80" s="51"/>
      <c r="O80" s="140">
        <f t="shared" si="7"/>
        <v>0</v>
      </c>
    </row>
    <row r="81" spans="1:16" ht="29.25" customHeight="1" x14ac:dyDescent="0.25">
      <c r="B81" s="52"/>
      <c r="C81" s="52"/>
      <c r="D81" s="52"/>
      <c r="F81" s="100"/>
      <c r="J81" s="52"/>
      <c r="K81" s="52"/>
      <c r="L81" s="52"/>
      <c r="M81" s="52"/>
      <c r="O81" s="52"/>
    </row>
    <row r="82" spans="1:16" s="101" customFormat="1" ht="29.25" customHeight="1" x14ac:dyDescent="0.25">
      <c r="E82" s="119"/>
      <c r="F82" s="207"/>
      <c r="G82" s="119"/>
      <c r="N82" s="119"/>
    </row>
    <row r="83" spans="1:16" s="101" customFormat="1" ht="29.25" customHeight="1" x14ac:dyDescent="0.25">
      <c r="C83" s="293"/>
      <c r="D83" s="293"/>
      <c r="E83" s="293"/>
      <c r="F83" s="207"/>
      <c r="G83" s="119"/>
      <c r="N83" s="119"/>
    </row>
    <row r="84" spans="1:16" s="101" customFormat="1" ht="29.25" customHeight="1" x14ac:dyDescent="0.25">
      <c r="C84" s="208"/>
      <c r="D84" s="2"/>
      <c r="E84" s="208"/>
      <c r="F84" s="207"/>
      <c r="G84" s="119"/>
      <c r="N84" s="119"/>
    </row>
    <row r="85" spans="1:16" s="101" customFormat="1" ht="29.25" customHeight="1" x14ac:dyDescent="0.25">
      <c r="C85" s="208"/>
      <c r="D85" s="119"/>
      <c r="E85" s="119"/>
      <c r="F85" s="207"/>
      <c r="G85" s="119"/>
      <c r="N85" s="119"/>
    </row>
    <row r="86" spans="1:16" s="101" customFormat="1" ht="29.25" customHeight="1" x14ac:dyDescent="0.25">
      <c r="C86" s="208"/>
      <c r="D86" s="119"/>
      <c r="E86" s="119"/>
      <c r="F86" s="207"/>
      <c r="G86" s="119"/>
      <c r="N86" s="119"/>
    </row>
    <row r="87" spans="1:16" s="101" customFormat="1" ht="29.25" customHeight="1" x14ac:dyDescent="0.25">
      <c r="C87" s="208"/>
      <c r="D87" s="119"/>
      <c r="E87" s="119"/>
      <c r="F87" s="207"/>
      <c r="G87" s="119"/>
      <c r="N87" s="119"/>
    </row>
    <row r="88" spans="1:16" s="101" customFormat="1" ht="29.25" customHeight="1" x14ac:dyDescent="0.25">
      <c r="C88" s="3"/>
      <c r="D88" s="2"/>
      <c r="E88" s="2"/>
      <c r="F88" s="207"/>
      <c r="G88" s="119"/>
      <c r="N88" s="119"/>
    </row>
    <row r="89" spans="1:16" s="13" customFormat="1" ht="48" customHeight="1" x14ac:dyDescent="0.25">
      <c r="A89" s="232" t="s">
        <v>94</v>
      </c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</row>
    <row r="90" spans="1:16" s="13" customFormat="1" ht="53.25" customHeight="1" x14ac:dyDescent="0.25">
      <c r="B90" s="209" t="s">
        <v>141</v>
      </c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</row>
    <row r="91" spans="1:16" s="294" customFormat="1" ht="29.25" customHeight="1" x14ac:dyDescent="0.25"/>
    <row r="92" spans="1:16" s="9" customFormat="1" ht="14.25" customHeight="1" x14ac:dyDescent="0.25">
      <c r="B92" s="295" t="s">
        <v>0</v>
      </c>
      <c r="C92" s="295"/>
      <c r="D92" s="295"/>
      <c r="E92" s="295"/>
      <c r="F92" s="296" t="s">
        <v>1</v>
      </c>
      <c r="G92" s="298" t="s">
        <v>2</v>
      </c>
      <c r="H92" s="125"/>
      <c r="I92" s="300"/>
      <c r="J92" s="301"/>
      <c r="K92" s="301"/>
      <c r="L92" s="301"/>
      <c r="M92" s="301"/>
      <c r="N92" s="28"/>
      <c r="O92" s="28"/>
    </row>
    <row r="93" spans="1:16" s="9" customFormat="1" ht="88.5" customHeight="1" thickBot="1" x14ac:dyDescent="0.3">
      <c r="B93" s="296"/>
      <c r="C93" s="296"/>
      <c r="D93" s="296"/>
      <c r="E93" s="296"/>
      <c r="F93" s="297"/>
      <c r="G93" s="299"/>
      <c r="H93" s="126" t="s">
        <v>140</v>
      </c>
      <c r="I93" s="127"/>
      <c r="J93" s="126" t="s">
        <v>3</v>
      </c>
      <c r="K93" s="126" t="s">
        <v>4</v>
      </c>
      <c r="L93" s="126" t="s">
        <v>5</v>
      </c>
      <c r="M93" s="126" t="s">
        <v>6</v>
      </c>
      <c r="N93" s="28"/>
      <c r="O93" s="28"/>
    </row>
    <row r="94" spans="1:16" s="9" customFormat="1" ht="49.5" customHeight="1" x14ac:dyDescent="0.25">
      <c r="B94" s="281"/>
      <c r="C94" s="283" t="s">
        <v>7</v>
      </c>
      <c r="D94" s="283">
        <v>5</v>
      </c>
      <c r="E94" s="285" t="s">
        <v>8</v>
      </c>
      <c r="F94" s="84" t="s">
        <v>9</v>
      </c>
      <c r="G94" s="69">
        <v>70</v>
      </c>
      <c r="H94" s="85"/>
      <c r="I94" s="68"/>
      <c r="J94" s="69"/>
      <c r="K94" s="69"/>
      <c r="L94" s="69"/>
      <c r="M94" s="70"/>
      <c r="N94" s="91">
        <f>SUM(G94:G95)</f>
        <v>100</v>
      </c>
      <c r="O94" s="98">
        <f>((((J94*G94)*0)+((K94*G94)*1/3)+((L94*G94)*2/3)+(M94*G94))/100)*($D$94*30/100)</f>
        <v>0</v>
      </c>
      <c r="P94" s="33"/>
    </row>
    <row r="95" spans="1:16" s="9" customFormat="1" ht="51" customHeight="1" thickBot="1" x14ac:dyDescent="0.3">
      <c r="B95" s="282"/>
      <c r="C95" s="284"/>
      <c r="D95" s="284"/>
      <c r="E95" s="286"/>
      <c r="F95" s="86" t="s">
        <v>10</v>
      </c>
      <c r="G95" s="73">
        <v>30</v>
      </c>
      <c r="H95" s="87"/>
      <c r="I95" s="72"/>
      <c r="J95" s="73"/>
      <c r="K95" s="73"/>
      <c r="L95" s="73"/>
      <c r="M95" s="74"/>
      <c r="N95" s="28"/>
      <c r="O95" s="98">
        <f>((((J95*G95)*0)+((K95*G95)*1/3)+((L95*G95)*2/3)+(M95*G95))/100)*($D$94*30/100)</f>
        <v>0</v>
      </c>
      <c r="P95" s="33"/>
    </row>
    <row r="96" spans="1:16" s="9" customFormat="1" ht="39" customHeight="1" x14ac:dyDescent="0.25">
      <c r="B96" s="287" t="s">
        <v>18</v>
      </c>
      <c r="C96" s="242" t="s">
        <v>19</v>
      </c>
      <c r="D96" s="245">
        <v>10</v>
      </c>
      <c r="E96" s="271" t="s">
        <v>50</v>
      </c>
      <c r="F96" s="14" t="s">
        <v>42</v>
      </c>
      <c r="G96" s="75">
        <v>20</v>
      </c>
      <c r="H96" s="15"/>
      <c r="I96" s="15"/>
      <c r="J96" s="36"/>
      <c r="K96" s="36"/>
      <c r="L96" s="36"/>
      <c r="M96" s="37"/>
      <c r="N96" s="92">
        <f>SUM(G96:G100)</f>
        <v>100</v>
      </c>
      <c r="O96" s="99">
        <f>((((J96*G96)*0)+((K96*G96)*1/3)+((L96*G96)*2/3)+(M96*G96))/100)*($D$96*30/100)</f>
        <v>0</v>
      </c>
    </row>
    <row r="97" spans="2:15" s="9" customFormat="1" ht="39" customHeight="1" x14ac:dyDescent="0.25">
      <c r="B97" s="288"/>
      <c r="C97" s="243"/>
      <c r="D97" s="246"/>
      <c r="E97" s="290"/>
      <c r="F97" s="88" t="s">
        <v>15</v>
      </c>
      <c r="G97" s="76">
        <v>20</v>
      </c>
      <c r="H97" s="10"/>
      <c r="I97" s="10"/>
      <c r="J97" s="38"/>
      <c r="K97" s="38"/>
      <c r="L97" s="38"/>
      <c r="M97" s="39"/>
      <c r="N97" s="28"/>
      <c r="O97" s="99">
        <f>((((J97*G97)*0)+((K97*G97)*1/3)+((L97*G97)*2/3)+(M97*G97))/100)*($D$96*30/100)</f>
        <v>0</v>
      </c>
    </row>
    <row r="98" spans="2:15" s="9" customFormat="1" ht="39" customHeight="1" thickBot="1" x14ac:dyDescent="0.3">
      <c r="B98" s="288"/>
      <c r="C98" s="243"/>
      <c r="D98" s="246"/>
      <c r="E98" s="272"/>
      <c r="F98" s="16" t="s">
        <v>164</v>
      </c>
      <c r="G98" s="77">
        <v>20</v>
      </c>
      <c r="H98" s="17"/>
      <c r="I98" s="17"/>
      <c r="J98" s="40"/>
      <c r="K98" s="40"/>
      <c r="L98" s="40"/>
      <c r="M98" s="41"/>
      <c r="N98" s="28"/>
      <c r="O98" s="99">
        <f>((((J98*G98)*0)+((K98*G98)*1/3)+((L98*G98)*2/3)+(M98*G98))/100)*($D$96*30/100)</f>
        <v>0</v>
      </c>
    </row>
    <row r="99" spans="2:15" s="9" customFormat="1" ht="39" customHeight="1" x14ac:dyDescent="0.25">
      <c r="B99" s="288"/>
      <c r="C99" s="243"/>
      <c r="D99" s="246"/>
      <c r="E99" s="291" t="s">
        <v>165</v>
      </c>
      <c r="F99" s="14" t="s">
        <v>43</v>
      </c>
      <c r="G99" s="75">
        <v>20</v>
      </c>
      <c r="H99" s="15"/>
      <c r="I99" s="15"/>
      <c r="J99" s="36"/>
      <c r="K99" s="36"/>
      <c r="L99" s="36"/>
      <c r="M99" s="37"/>
      <c r="N99" s="28"/>
      <c r="O99" s="99">
        <f>((((J99*G99)*0)+((K99*G99)*1/3)+((L99*G99)*2/3)+(M99*G99))/100)*($D$96*30/100)</f>
        <v>0</v>
      </c>
    </row>
    <row r="100" spans="2:15" s="9" customFormat="1" ht="39" customHeight="1" thickBot="1" x14ac:dyDescent="0.3">
      <c r="B100" s="289"/>
      <c r="C100" s="244"/>
      <c r="D100" s="247"/>
      <c r="E100" s="292"/>
      <c r="F100" s="16" t="s">
        <v>44</v>
      </c>
      <c r="G100" s="77">
        <v>20</v>
      </c>
      <c r="H100" s="18"/>
      <c r="I100" s="18"/>
      <c r="J100" s="42"/>
      <c r="K100" s="42"/>
      <c r="L100" s="42"/>
      <c r="M100" s="43"/>
      <c r="N100" s="28"/>
      <c r="O100" s="99">
        <f>((((J100*G100)*0)+((K100*G100)*1/3)+((L100*G100)*2/3)+(M100*G100))/100)*($D$96*30/100)</f>
        <v>0</v>
      </c>
    </row>
    <row r="101" spans="2:15" s="9" customFormat="1" ht="78.75" customHeight="1" thickBot="1" x14ac:dyDescent="0.3">
      <c r="B101" s="55" t="s">
        <v>75</v>
      </c>
      <c r="C101" s="223" t="s">
        <v>37</v>
      </c>
      <c r="D101" s="19">
        <v>5</v>
      </c>
      <c r="E101" s="27" t="s">
        <v>55</v>
      </c>
      <c r="F101" s="20" t="s">
        <v>166</v>
      </c>
      <c r="G101" s="78">
        <v>100</v>
      </c>
      <c r="H101" s="21"/>
      <c r="I101" s="21"/>
      <c r="J101" s="44"/>
      <c r="K101" s="44"/>
      <c r="L101" s="44"/>
      <c r="M101" s="45"/>
      <c r="N101" s="90">
        <f>SUM(G101)</f>
        <v>100</v>
      </c>
      <c r="O101" s="13">
        <f>((((J101*G101)*0)+((K101*G101)*1/3)+((L101*G101)*2/3)+(M101*G101))/100)*($D$101*30/100)</f>
        <v>0</v>
      </c>
    </row>
    <row r="102" spans="2:15" s="9" customFormat="1" ht="39" customHeight="1" x14ac:dyDescent="0.25">
      <c r="B102" s="265" t="s">
        <v>13</v>
      </c>
      <c r="C102" s="274" t="s">
        <v>14</v>
      </c>
      <c r="D102" s="242">
        <v>30</v>
      </c>
      <c r="E102" s="267" t="s">
        <v>33</v>
      </c>
      <c r="F102" s="22" t="s">
        <v>15</v>
      </c>
      <c r="G102" s="75">
        <v>20</v>
      </c>
      <c r="H102" s="23"/>
      <c r="I102" s="23"/>
      <c r="J102" s="36"/>
      <c r="K102" s="36"/>
      <c r="L102" s="36"/>
      <c r="M102" s="37"/>
      <c r="N102" s="93">
        <f>SUM(G102:G105)</f>
        <v>50</v>
      </c>
      <c r="O102" s="99">
        <f>((((J102*G102)*0)+((K102*G102)*1/3)+((L102*G102)*2/3)+(M102*G102))/100)*($D$154*30/100)</f>
        <v>0</v>
      </c>
    </row>
    <row r="103" spans="2:15" s="9" customFormat="1" ht="43.5" customHeight="1" x14ac:dyDescent="0.25">
      <c r="B103" s="273"/>
      <c r="C103" s="275"/>
      <c r="D103" s="243"/>
      <c r="E103" s="277"/>
      <c r="F103" s="1" t="s">
        <v>45</v>
      </c>
      <c r="G103" s="76">
        <v>10</v>
      </c>
      <c r="H103" s="11"/>
      <c r="I103" s="11"/>
      <c r="J103" s="46"/>
      <c r="K103" s="46"/>
      <c r="L103" s="46"/>
      <c r="M103" s="47"/>
      <c r="N103" s="28"/>
      <c r="O103" s="99">
        <f>((((J103*G103)*0)+((K103*G103)*1/3)+((L103*G103)*2/3)+(M103*G103))/100)*($D$154*30/100)</f>
        <v>0</v>
      </c>
    </row>
    <row r="104" spans="2:15" s="9" customFormat="1" ht="45.75" customHeight="1" x14ac:dyDescent="0.25">
      <c r="B104" s="273"/>
      <c r="C104" s="275"/>
      <c r="D104" s="243"/>
      <c r="E104" s="277"/>
      <c r="F104" s="1" t="s">
        <v>46</v>
      </c>
      <c r="G104" s="76">
        <v>10</v>
      </c>
      <c r="H104" s="11"/>
      <c r="I104" s="11"/>
      <c r="J104" s="46"/>
      <c r="K104" s="46"/>
      <c r="L104" s="46"/>
      <c r="M104" s="47"/>
      <c r="N104" s="28"/>
      <c r="O104" s="99">
        <f>((((J104*G104)*0)+((K104*G104)*1/3)+((L104*G104)*2/3)+(M104*G104))/100)*($D$154*30/100)</f>
        <v>0</v>
      </c>
    </row>
    <row r="105" spans="2:15" s="9" customFormat="1" ht="49.5" customHeight="1" thickBot="1" x14ac:dyDescent="0.3">
      <c r="B105" s="266"/>
      <c r="C105" s="276"/>
      <c r="D105" s="244"/>
      <c r="E105" s="268"/>
      <c r="F105" s="24" t="s">
        <v>48</v>
      </c>
      <c r="G105" s="77">
        <v>10</v>
      </c>
      <c r="H105" s="25"/>
      <c r="I105" s="25"/>
      <c r="J105" s="42"/>
      <c r="K105" s="42"/>
      <c r="L105" s="42"/>
      <c r="M105" s="43"/>
      <c r="N105" s="28"/>
      <c r="O105" s="99">
        <f>((((J105*G105)*0)+((K105*G105)*1/3)+((L105*G105)*2/3)+(M105*G105))/100)*($D$154*30/100)</f>
        <v>0</v>
      </c>
    </row>
    <row r="106" spans="2:15" s="9" customFormat="1" ht="33.75" customHeight="1" x14ac:dyDescent="0.25">
      <c r="B106" s="278" t="s">
        <v>16</v>
      </c>
      <c r="C106" s="133"/>
      <c r="D106" s="242">
        <v>15</v>
      </c>
      <c r="E106" s="267" t="s">
        <v>33</v>
      </c>
      <c r="F106" s="215" t="s">
        <v>167</v>
      </c>
      <c r="G106" s="75">
        <v>2</v>
      </c>
      <c r="H106" s="23"/>
      <c r="I106" s="23"/>
      <c r="J106" s="36"/>
      <c r="K106" s="36"/>
      <c r="L106" s="36"/>
      <c r="M106" s="37"/>
      <c r="N106" s="94">
        <f>SUM(G106:G113)</f>
        <v>20</v>
      </c>
      <c r="O106" s="99">
        <f t="shared" ref="O106:O113" si="8">((((J106*G106)*0)+((K106*G106)*1/3)+((L106*G106)*2/3)+(M106*G106))/100)*($D$155*30/100)</f>
        <v>0</v>
      </c>
    </row>
    <row r="107" spans="2:15" s="9" customFormat="1" ht="33.75" customHeight="1" x14ac:dyDescent="0.25">
      <c r="B107" s="279"/>
      <c r="C107" s="134"/>
      <c r="D107" s="243"/>
      <c r="E107" s="277"/>
      <c r="F107" s="218" t="s">
        <v>168</v>
      </c>
      <c r="G107" s="76">
        <v>2</v>
      </c>
      <c r="H107" s="11"/>
      <c r="I107" s="11"/>
      <c r="J107" s="46"/>
      <c r="K107" s="46"/>
      <c r="L107" s="46"/>
      <c r="M107" s="47"/>
      <c r="N107" s="28"/>
      <c r="O107" s="99">
        <f t="shared" si="8"/>
        <v>0</v>
      </c>
    </row>
    <row r="108" spans="2:15" s="9" customFormat="1" ht="33.75" customHeight="1" x14ac:dyDescent="0.25">
      <c r="B108" s="279"/>
      <c r="C108" s="134"/>
      <c r="D108" s="243"/>
      <c r="E108" s="277"/>
      <c r="F108" s="218" t="s">
        <v>169</v>
      </c>
      <c r="G108" s="76">
        <v>2</v>
      </c>
      <c r="H108" s="11"/>
      <c r="I108" s="11"/>
      <c r="J108" s="46"/>
      <c r="K108" s="46"/>
      <c r="L108" s="46"/>
      <c r="M108" s="47"/>
      <c r="N108" s="28"/>
      <c r="O108" s="99">
        <f t="shared" si="8"/>
        <v>0</v>
      </c>
    </row>
    <row r="109" spans="2:15" s="9" customFormat="1" ht="33.75" customHeight="1" x14ac:dyDescent="0.25">
      <c r="B109" s="279"/>
      <c r="C109" s="134" t="s">
        <v>17</v>
      </c>
      <c r="D109" s="243"/>
      <c r="E109" s="277"/>
      <c r="F109" s="218" t="s">
        <v>170</v>
      </c>
      <c r="G109" s="76">
        <v>2</v>
      </c>
      <c r="H109" s="11"/>
      <c r="I109" s="11"/>
      <c r="J109" s="46"/>
      <c r="K109" s="46"/>
      <c r="L109" s="46"/>
      <c r="M109" s="47"/>
      <c r="N109" s="28"/>
      <c r="O109" s="99">
        <f t="shared" si="8"/>
        <v>0</v>
      </c>
    </row>
    <row r="110" spans="2:15" s="9" customFormat="1" ht="33.75" customHeight="1" x14ac:dyDescent="0.25">
      <c r="B110" s="279"/>
      <c r="C110" s="134"/>
      <c r="D110" s="243"/>
      <c r="E110" s="277"/>
      <c r="F110" s="218" t="s">
        <v>171</v>
      </c>
      <c r="G110" s="76">
        <v>2</v>
      </c>
      <c r="H110" s="11"/>
      <c r="I110" s="11"/>
      <c r="J110" s="46"/>
      <c r="K110" s="46"/>
      <c r="L110" s="46"/>
      <c r="M110" s="47"/>
      <c r="N110" s="28"/>
      <c r="O110" s="99">
        <f t="shared" si="8"/>
        <v>0</v>
      </c>
    </row>
    <row r="111" spans="2:15" s="9" customFormat="1" ht="33.75" customHeight="1" x14ac:dyDescent="0.25">
      <c r="B111" s="279"/>
      <c r="C111" s="134"/>
      <c r="D111" s="243"/>
      <c r="E111" s="277"/>
      <c r="F111" s="218" t="s">
        <v>172</v>
      </c>
      <c r="G111" s="76">
        <v>2</v>
      </c>
      <c r="H111" s="11"/>
      <c r="I111" s="11"/>
      <c r="J111" s="46"/>
      <c r="K111" s="46"/>
      <c r="L111" s="46"/>
      <c r="M111" s="47"/>
      <c r="N111" s="28"/>
      <c r="O111" s="99">
        <f t="shared" si="8"/>
        <v>0</v>
      </c>
    </row>
    <row r="112" spans="2:15" s="9" customFormat="1" ht="33.75" customHeight="1" x14ac:dyDescent="0.25">
      <c r="B112" s="279"/>
      <c r="C112" s="134"/>
      <c r="D112" s="243"/>
      <c r="E112" s="277"/>
      <c r="F112" s="218" t="s">
        <v>173</v>
      </c>
      <c r="G112" s="76">
        <v>5</v>
      </c>
      <c r="H112" s="11"/>
      <c r="I112" s="11"/>
      <c r="J112" s="46"/>
      <c r="K112" s="46"/>
      <c r="L112" s="46"/>
      <c r="M112" s="47"/>
      <c r="N112" s="28"/>
      <c r="O112" s="99">
        <f t="shared" si="8"/>
        <v>0</v>
      </c>
    </row>
    <row r="113" spans="2:15" s="9" customFormat="1" ht="33.75" customHeight="1" thickBot="1" x14ac:dyDescent="0.3">
      <c r="B113" s="280"/>
      <c r="C113" s="136"/>
      <c r="D113" s="244"/>
      <c r="E113" s="268"/>
      <c r="F113" s="210" t="s">
        <v>174</v>
      </c>
      <c r="G113" s="77">
        <v>3</v>
      </c>
      <c r="H113" s="25"/>
      <c r="I113" s="25"/>
      <c r="J113" s="42"/>
      <c r="K113" s="42"/>
      <c r="L113" s="42"/>
      <c r="M113" s="43"/>
      <c r="N113" s="28"/>
      <c r="O113" s="99">
        <f t="shared" si="8"/>
        <v>0</v>
      </c>
    </row>
    <row r="114" spans="2:15" s="9" customFormat="1" ht="34.5" customHeight="1" x14ac:dyDescent="0.25">
      <c r="B114" s="265" t="s">
        <v>13</v>
      </c>
      <c r="C114" s="242" t="s">
        <v>14</v>
      </c>
      <c r="D114" s="242">
        <v>30</v>
      </c>
      <c r="E114" s="267" t="s">
        <v>33</v>
      </c>
      <c r="F114" s="215" t="s">
        <v>47</v>
      </c>
      <c r="G114" s="75">
        <v>10</v>
      </c>
      <c r="H114" s="23"/>
      <c r="I114" s="23"/>
      <c r="J114" s="36"/>
      <c r="K114" s="36"/>
      <c r="L114" s="36"/>
      <c r="M114" s="37"/>
      <c r="N114" s="93">
        <f>SUM(G114:G115)</f>
        <v>20</v>
      </c>
      <c r="O114" s="99">
        <f>((((J114*G114)*0)+((K114*G114)*1/3)+((L114*G114)*2/3)+(M114*G114))/100)*($D$154*30/100)</f>
        <v>0</v>
      </c>
    </row>
    <row r="115" spans="2:15" s="9" customFormat="1" ht="42" customHeight="1" thickBot="1" x14ac:dyDescent="0.3">
      <c r="B115" s="266"/>
      <c r="C115" s="244"/>
      <c r="D115" s="244"/>
      <c r="E115" s="268"/>
      <c r="F115" s="210" t="s">
        <v>49</v>
      </c>
      <c r="G115" s="77">
        <v>10</v>
      </c>
      <c r="H115" s="25"/>
      <c r="I115" s="25"/>
      <c r="J115" s="42"/>
      <c r="K115" s="42"/>
      <c r="L115" s="42"/>
      <c r="M115" s="43"/>
      <c r="N115" s="28"/>
      <c r="O115" s="99">
        <f>((((J115*G115)*0)+((K115*G115)*1/3)+((L115*G115)*2/3)+(M115*G115))/100)*($D$154*30/100)</f>
        <v>0</v>
      </c>
    </row>
    <row r="116" spans="2:15" ht="31.5" customHeight="1" x14ac:dyDescent="0.25">
      <c r="B116" s="269" t="s">
        <v>11</v>
      </c>
      <c r="C116" s="242" t="s">
        <v>12</v>
      </c>
      <c r="D116" s="245">
        <v>20</v>
      </c>
      <c r="E116" s="271" t="s">
        <v>36</v>
      </c>
      <c r="F116" s="219" t="s">
        <v>39</v>
      </c>
      <c r="G116" s="75">
        <v>15</v>
      </c>
      <c r="H116" s="15"/>
      <c r="I116" s="15"/>
      <c r="J116" s="36"/>
      <c r="K116" s="36"/>
      <c r="L116" s="36"/>
      <c r="M116" s="37"/>
      <c r="N116" s="114">
        <f>SUM(G116:G119)</f>
        <v>65</v>
      </c>
      <c r="O116" s="99">
        <f>((((J116*G116)*0)+((K116*G116)*1/3)+((L116*G116)*2/3)+(M116*G116))/100)*($D$153*30/100)</f>
        <v>0</v>
      </c>
    </row>
    <row r="117" spans="2:15" ht="31.5" customHeight="1" thickBot="1" x14ac:dyDescent="0.3">
      <c r="B117" s="270"/>
      <c r="C117" s="243"/>
      <c r="D117" s="246"/>
      <c r="E117" s="272"/>
      <c r="F117" s="220" t="s">
        <v>175</v>
      </c>
      <c r="G117" s="77">
        <v>10</v>
      </c>
      <c r="H117" s="17"/>
      <c r="I117" s="17"/>
      <c r="J117" s="40"/>
      <c r="K117" s="40"/>
      <c r="L117" s="40"/>
      <c r="M117" s="41"/>
      <c r="O117" s="99">
        <f>((((J117*G117)*0)+((K117*G117)*1/3)+((L117*G117)*2/3)+(M117*G117))/100)*($D$153*30/100)</f>
        <v>0</v>
      </c>
    </row>
    <row r="118" spans="2:15" ht="42" customHeight="1" thickBot="1" x14ac:dyDescent="0.3">
      <c r="B118" s="270"/>
      <c r="C118" s="243"/>
      <c r="D118" s="246"/>
      <c r="E118" s="26" t="s">
        <v>40</v>
      </c>
      <c r="F118" s="221" t="s">
        <v>51</v>
      </c>
      <c r="G118" s="78">
        <v>20</v>
      </c>
      <c r="H118" s="21"/>
      <c r="I118" s="21"/>
      <c r="J118" s="44"/>
      <c r="K118" s="44"/>
      <c r="L118" s="44"/>
      <c r="M118" s="45"/>
      <c r="O118" s="99">
        <f>((((J118*G118)*0)+((K118*G118)*1/3)+((L118*G118)*2/3)+(M118*G118))/100)*($D$153*30/100)</f>
        <v>0</v>
      </c>
    </row>
    <row r="119" spans="2:15" ht="42" customHeight="1" thickBot="1" x14ac:dyDescent="0.3">
      <c r="B119" s="270"/>
      <c r="C119" s="243"/>
      <c r="D119" s="246"/>
      <c r="E119" s="131" t="s">
        <v>41</v>
      </c>
      <c r="F119" s="222" t="s">
        <v>52</v>
      </c>
      <c r="G119" s="79">
        <v>20</v>
      </c>
      <c r="H119" s="29"/>
      <c r="I119" s="29"/>
      <c r="J119" s="48"/>
      <c r="K119" s="48"/>
      <c r="L119" s="48"/>
      <c r="M119" s="58"/>
      <c r="O119" s="99">
        <f>((((J119*G119)*0)+((K119*G119)*1/3)+((L119*G119)*2/3)+(M119*G119))/100)*($D$153*30/100)</f>
        <v>0</v>
      </c>
    </row>
    <row r="120" spans="2:15" s="9" customFormat="1" ht="43.5" customHeight="1" x14ac:dyDescent="0.25">
      <c r="B120" s="251" t="s">
        <v>58</v>
      </c>
      <c r="C120" s="235" t="s">
        <v>17</v>
      </c>
      <c r="D120" s="235">
        <v>15</v>
      </c>
      <c r="E120" s="237" t="s">
        <v>38</v>
      </c>
      <c r="F120" s="215" t="s">
        <v>176</v>
      </c>
      <c r="G120" s="75">
        <v>5</v>
      </c>
      <c r="H120" s="23"/>
      <c r="I120" s="23"/>
      <c r="J120" s="36"/>
      <c r="K120" s="36"/>
      <c r="L120" s="36"/>
      <c r="M120" s="37"/>
      <c r="N120" s="94">
        <f>SUM(G120:G130)</f>
        <v>55</v>
      </c>
      <c r="O120" s="99">
        <f t="shared" ref="O120:O130" si="9">((((J120*G120)*0)+((K120*G120)*1/3)+((L120*G120)*2/3)+(M120*G120))/100)*($D$155*30/100)</f>
        <v>0</v>
      </c>
    </row>
    <row r="121" spans="2:15" s="9" customFormat="1" ht="43.5" customHeight="1" x14ac:dyDescent="0.25">
      <c r="B121" s="252"/>
      <c r="C121" s="254"/>
      <c r="D121" s="254"/>
      <c r="E121" s="255"/>
      <c r="F121" s="218" t="s">
        <v>177</v>
      </c>
      <c r="G121" s="76">
        <v>5</v>
      </c>
      <c r="H121" s="59"/>
      <c r="I121" s="59"/>
      <c r="J121" s="38"/>
      <c r="K121" s="38"/>
      <c r="L121" s="38"/>
      <c r="M121" s="39"/>
      <c r="N121" s="28"/>
      <c r="O121" s="99">
        <f t="shared" si="9"/>
        <v>0</v>
      </c>
    </row>
    <row r="122" spans="2:15" s="9" customFormat="1" ht="43.5" customHeight="1" x14ac:dyDescent="0.25">
      <c r="B122" s="252"/>
      <c r="C122" s="254"/>
      <c r="D122" s="254"/>
      <c r="E122" s="255"/>
      <c r="F122" s="218" t="s">
        <v>178</v>
      </c>
      <c r="G122" s="76">
        <v>5</v>
      </c>
      <c r="H122" s="59"/>
      <c r="I122" s="59"/>
      <c r="J122" s="38"/>
      <c r="K122" s="38"/>
      <c r="L122" s="38"/>
      <c r="M122" s="39"/>
      <c r="N122" s="28"/>
      <c r="O122" s="99">
        <f t="shared" si="9"/>
        <v>0</v>
      </c>
    </row>
    <row r="123" spans="2:15" s="9" customFormat="1" ht="43.5" customHeight="1" x14ac:dyDescent="0.25">
      <c r="B123" s="252"/>
      <c r="C123" s="254"/>
      <c r="D123" s="254"/>
      <c r="E123" s="255"/>
      <c r="F123" s="218" t="s">
        <v>179</v>
      </c>
      <c r="G123" s="76">
        <v>5</v>
      </c>
      <c r="H123" s="59"/>
      <c r="I123" s="59"/>
      <c r="J123" s="38"/>
      <c r="K123" s="38"/>
      <c r="L123" s="38"/>
      <c r="M123" s="39"/>
      <c r="N123" s="28"/>
      <c r="O123" s="99">
        <f t="shared" si="9"/>
        <v>0</v>
      </c>
    </row>
    <row r="124" spans="2:15" s="9" customFormat="1" ht="43.5" customHeight="1" x14ac:dyDescent="0.25">
      <c r="B124" s="252"/>
      <c r="C124" s="254"/>
      <c r="D124" s="254"/>
      <c r="E124" s="255"/>
      <c r="F124" s="218" t="s">
        <v>180</v>
      </c>
      <c r="G124" s="76">
        <v>5</v>
      </c>
      <c r="H124" s="59"/>
      <c r="I124" s="59"/>
      <c r="J124" s="38"/>
      <c r="K124" s="38"/>
      <c r="L124" s="38"/>
      <c r="M124" s="39"/>
      <c r="N124" s="28"/>
      <c r="O124" s="99">
        <f t="shared" si="9"/>
        <v>0</v>
      </c>
    </row>
    <row r="125" spans="2:15" s="9" customFormat="1" ht="43.5" customHeight="1" x14ac:dyDescent="0.25">
      <c r="B125" s="252"/>
      <c r="C125" s="254"/>
      <c r="D125" s="254"/>
      <c r="E125" s="255"/>
      <c r="F125" s="218" t="s">
        <v>181</v>
      </c>
      <c r="G125" s="76">
        <v>5</v>
      </c>
      <c r="H125" s="59"/>
      <c r="I125" s="59"/>
      <c r="J125" s="38"/>
      <c r="K125" s="38"/>
      <c r="L125" s="38"/>
      <c r="M125" s="39"/>
      <c r="N125" s="28"/>
      <c r="O125" s="99">
        <f t="shared" si="9"/>
        <v>0</v>
      </c>
    </row>
    <row r="126" spans="2:15" s="9" customFormat="1" ht="43.5" customHeight="1" x14ac:dyDescent="0.25">
      <c r="B126" s="252"/>
      <c r="C126" s="254"/>
      <c r="D126" s="254"/>
      <c r="E126" s="255"/>
      <c r="F126" s="218" t="s">
        <v>182</v>
      </c>
      <c r="G126" s="76">
        <v>5</v>
      </c>
      <c r="H126" s="59"/>
      <c r="I126" s="59"/>
      <c r="J126" s="38"/>
      <c r="K126" s="38"/>
      <c r="L126" s="38"/>
      <c r="M126" s="39"/>
      <c r="N126" s="28"/>
      <c r="O126" s="99">
        <f t="shared" si="9"/>
        <v>0</v>
      </c>
    </row>
    <row r="127" spans="2:15" s="9" customFormat="1" ht="43.5" customHeight="1" x14ac:dyDescent="0.25">
      <c r="B127" s="252"/>
      <c r="C127" s="254"/>
      <c r="D127" s="254"/>
      <c r="E127" s="255"/>
      <c r="F127" s="218" t="s">
        <v>183</v>
      </c>
      <c r="G127" s="76">
        <v>5</v>
      </c>
      <c r="H127" s="59"/>
      <c r="I127" s="59"/>
      <c r="J127" s="38"/>
      <c r="K127" s="38"/>
      <c r="L127" s="38"/>
      <c r="M127" s="39"/>
      <c r="N127" s="28"/>
      <c r="O127" s="99">
        <f t="shared" si="9"/>
        <v>0</v>
      </c>
    </row>
    <row r="128" spans="2:15" s="9" customFormat="1" ht="43.5" customHeight="1" x14ac:dyDescent="0.25">
      <c r="B128" s="252"/>
      <c r="C128" s="254"/>
      <c r="D128" s="254"/>
      <c r="E128" s="255"/>
      <c r="F128" s="218" t="s">
        <v>184</v>
      </c>
      <c r="G128" s="76">
        <v>5</v>
      </c>
      <c r="H128" s="59"/>
      <c r="I128" s="59"/>
      <c r="J128" s="38"/>
      <c r="K128" s="38"/>
      <c r="L128" s="38"/>
      <c r="M128" s="39"/>
      <c r="N128" s="28"/>
      <c r="O128" s="99">
        <f t="shared" si="9"/>
        <v>0</v>
      </c>
    </row>
    <row r="129" spans="2:15" s="9" customFormat="1" ht="43.5" customHeight="1" x14ac:dyDescent="0.25">
      <c r="B129" s="252"/>
      <c r="C129" s="254"/>
      <c r="D129" s="254"/>
      <c r="E129" s="255"/>
      <c r="F129" s="218" t="s">
        <v>53</v>
      </c>
      <c r="G129" s="76">
        <v>5</v>
      </c>
      <c r="H129" s="59"/>
      <c r="I129" s="59"/>
      <c r="J129" s="38"/>
      <c r="K129" s="38"/>
      <c r="L129" s="38"/>
      <c r="M129" s="39"/>
      <c r="N129" s="28"/>
      <c r="O129" s="99">
        <f t="shared" si="9"/>
        <v>0</v>
      </c>
    </row>
    <row r="130" spans="2:15" s="9" customFormat="1" ht="43.5" customHeight="1" thickBot="1" x14ac:dyDescent="0.3">
      <c r="B130" s="253"/>
      <c r="C130" s="236"/>
      <c r="D130" s="236"/>
      <c r="E130" s="256"/>
      <c r="F130" s="210" t="s">
        <v>54</v>
      </c>
      <c r="G130" s="77">
        <v>5</v>
      </c>
      <c r="H130" s="30"/>
      <c r="I130" s="30"/>
      <c r="J130" s="40"/>
      <c r="K130" s="40"/>
      <c r="L130" s="40"/>
      <c r="M130" s="41"/>
      <c r="N130" s="28"/>
      <c r="O130" s="99">
        <f t="shared" si="9"/>
        <v>0</v>
      </c>
    </row>
    <row r="131" spans="2:15" ht="60.75" customHeight="1" thickBot="1" x14ac:dyDescent="0.3">
      <c r="B131" s="115" t="s">
        <v>11</v>
      </c>
      <c r="C131" s="134" t="s">
        <v>12</v>
      </c>
      <c r="D131" s="134">
        <v>20</v>
      </c>
      <c r="E131" s="56" t="s">
        <v>186</v>
      </c>
      <c r="F131" s="60" t="s">
        <v>185</v>
      </c>
      <c r="G131" s="80">
        <v>15</v>
      </c>
      <c r="H131" s="61"/>
      <c r="I131" s="61"/>
      <c r="J131" s="62"/>
      <c r="K131" s="62"/>
      <c r="L131" s="62"/>
      <c r="M131" s="63"/>
      <c r="N131" s="114">
        <f>SUM(G131:G131)</f>
        <v>15</v>
      </c>
      <c r="O131" s="99">
        <f>((((J131*G131)*0)+((K131*G131)*1/3)+((L131*G131)*2/3)+(M131*G131))/100)*($D$153*30/100)</f>
        <v>0</v>
      </c>
    </row>
    <row r="132" spans="2:15" s="9" customFormat="1" ht="53.25" customHeight="1" thickBot="1" x14ac:dyDescent="0.3">
      <c r="B132" s="251" t="s">
        <v>58</v>
      </c>
      <c r="C132" s="235" t="s">
        <v>17</v>
      </c>
      <c r="D132" s="259">
        <v>15</v>
      </c>
      <c r="E132" s="211" t="s">
        <v>35</v>
      </c>
      <c r="F132" s="217" t="s">
        <v>188</v>
      </c>
      <c r="G132" s="78">
        <v>10</v>
      </c>
      <c r="H132" s="21"/>
      <c r="I132" s="21"/>
      <c r="J132" s="44"/>
      <c r="K132" s="44"/>
      <c r="L132" s="44"/>
      <c r="M132" s="45"/>
      <c r="N132" s="94">
        <f>SUM(G132:G135)</f>
        <v>25</v>
      </c>
      <c r="O132" s="99">
        <f>((((J132*G132)*0)+((K132*G132)*1/3)+((L132*G132)*2/3)+(M132*G132))/100)*($D$155*30/100)</f>
        <v>0</v>
      </c>
    </row>
    <row r="133" spans="2:15" s="9" customFormat="1" ht="33.75" customHeight="1" x14ac:dyDescent="0.25">
      <c r="B133" s="252"/>
      <c r="C133" s="254"/>
      <c r="D133" s="260"/>
      <c r="E133" s="262" t="s">
        <v>187</v>
      </c>
      <c r="F133" s="14" t="s">
        <v>57</v>
      </c>
      <c r="G133" s="75">
        <v>5</v>
      </c>
      <c r="H133" s="15"/>
      <c r="I133" s="15"/>
      <c r="J133" s="36"/>
      <c r="K133" s="36"/>
      <c r="L133" s="36"/>
      <c r="M133" s="37"/>
      <c r="N133" s="28"/>
      <c r="O133" s="99">
        <f>((((J133*G133)*0)+((K133*G133)*1/3)+((L133*G133)*2/3)+(M133*G133))/100)*($D$155*30/100)</f>
        <v>0</v>
      </c>
    </row>
    <row r="134" spans="2:15" s="9" customFormat="1" ht="33.75" customHeight="1" x14ac:dyDescent="0.25">
      <c r="B134" s="252"/>
      <c r="C134" s="254"/>
      <c r="D134" s="260"/>
      <c r="E134" s="263"/>
      <c r="F134" s="1" t="s">
        <v>56</v>
      </c>
      <c r="G134" s="76">
        <v>5</v>
      </c>
      <c r="H134" s="10"/>
      <c r="I134" s="10"/>
      <c r="J134" s="38"/>
      <c r="K134" s="38"/>
      <c r="L134" s="38"/>
      <c r="M134" s="39"/>
      <c r="N134" s="28"/>
      <c r="O134" s="99">
        <f>((((J134*G134)*0)+((K134*G134)*1/3)+((L134*G134)*2/3)+(M134*G134))/100)*($D$155*30/100)</f>
        <v>0</v>
      </c>
    </row>
    <row r="135" spans="2:15" s="9" customFormat="1" ht="33.75" customHeight="1" thickBot="1" x14ac:dyDescent="0.3">
      <c r="B135" s="257"/>
      <c r="C135" s="258"/>
      <c r="D135" s="261"/>
      <c r="E135" s="264"/>
      <c r="F135" s="24" t="s">
        <v>62</v>
      </c>
      <c r="G135" s="77">
        <v>5</v>
      </c>
      <c r="H135" s="17"/>
      <c r="I135" s="17"/>
      <c r="J135" s="40"/>
      <c r="K135" s="40"/>
      <c r="L135" s="40"/>
      <c r="M135" s="41"/>
      <c r="N135" s="28"/>
      <c r="O135" s="99">
        <f>((((J135*G135)*0)+((K135*G135)*1/3)+((L135*G135)*2/3)+(M135*G135))/100)*($D$155*30/100)</f>
        <v>0</v>
      </c>
    </row>
    <row r="136" spans="2:15" ht="49.5" customHeight="1" thickBot="1" x14ac:dyDescent="0.3">
      <c r="B136" s="135" t="s">
        <v>11</v>
      </c>
      <c r="C136" s="133" t="s">
        <v>12</v>
      </c>
      <c r="D136" s="133">
        <v>20</v>
      </c>
      <c r="E136" s="130" t="s">
        <v>59</v>
      </c>
      <c r="F136" s="57" t="s">
        <v>64</v>
      </c>
      <c r="G136" s="79">
        <v>20</v>
      </c>
      <c r="H136" s="29"/>
      <c r="I136" s="29"/>
      <c r="J136" s="48"/>
      <c r="K136" s="48"/>
      <c r="L136" s="48"/>
      <c r="M136" s="58"/>
      <c r="N136" s="114">
        <f>SUM(G136:G136)</f>
        <v>20</v>
      </c>
      <c r="O136" s="99">
        <f>((((J136*G136)*0)+((K136*G136)*1/3)+((L136*G136)*2/3)+(M136*G136))/100)*($D$153*30/100)</f>
        <v>0</v>
      </c>
    </row>
    <row r="137" spans="2:15" s="9" customFormat="1" ht="33.75" customHeight="1" x14ac:dyDescent="0.25">
      <c r="B137" s="233" t="s">
        <v>13</v>
      </c>
      <c r="C137" s="235" t="s">
        <v>14</v>
      </c>
      <c r="D137" s="235">
        <v>30</v>
      </c>
      <c r="E137" s="237" t="s">
        <v>34</v>
      </c>
      <c r="F137" s="215" t="s">
        <v>15</v>
      </c>
      <c r="G137" s="75">
        <v>20</v>
      </c>
      <c r="H137" s="23"/>
      <c r="I137" s="23"/>
      <c r="J137" s="36"/>
      <c r="K137" s="36"/>
      <c r="L137" s="36"/>
      <c r="M137" s="37"/>
      <c r="N137" s="93">
        <f>SUM(G137:G138)</f>
        <v>30</v>
      </c>
      <c r="O137" s="99">
        <f>((((J137*G137)*0)+((K137*G137)*1/3)+((L137*G137)*2/3)+(M137*G137))/100)*($D$154*30/100)</f>
        <v>0</v>
      </c>
    </row>
    <row r="138" spans="2:15" s="9" customFormat="1" ht="33.75" customHeight="1" thickBot="1" x14ac:dyDescent="0.3">
      <c r="B138" s="234"/>
      <c r="C138" s="236"/>
      <c r="D138" s="236"/>
      <c r="E138" s="238"/>
      <c r="F138" s="216" t="s">
        <v>60</v>
      </c>
      <c r="G138" s="89">
        <v>10</v>
      </c>
      <c r="H138" s="66"/>
      <c r="I138" s="66"/>
      <c r="J138" s="64"/>
      <c r="K138" s="64"/>
      <c r="L138" s="64"/>
      <c r="M138" s="65"/>
      <c r="N138" s="28"/>
      <c r="O138" s="99">
        <f>((((J138*G138)*0)+((K138*G138)*1/3)+((L138*G138)*2/3)+(M138*G138))/100)*($D$154*30/100)</f>
        <v>0</v>
      </c>
    </row>
    <row r="139" spans="2:15" s="9" customFormat="1" ht="45" customHeight="1" x14ac:dyDescent="0.25">
      <c r="B139" s="239" t="s">
        <v>20</v>
      </c>
      <c r="C139" s="242" t="s">
        <v>21</v>
      </c>
      <c r="D139" s="245">
        <v>5</v>
      </c>
      <c r="E139" s="248" t="s">
        <v>32</v>
      </c>
      <c r="F139" s="212" t="s">
        <v>22</v>
      </c>
      <c r="G139" s="75">
        <v>30</v>
      </c>
      <c r="H139" s="15"/>
      <c r="I139" s="15"/>
      <c r="J139" s="36"/>
      <c r="K139" s="36"/>
      <c r="L139" s="36"/>
      <c r="M139" s="37"/>
      <c r="N139" s="95">
        <f>SUM(G139:G144)</f>
        <v>100</v>
      </c>
      <c r="O139" s="99">
        <f>((((J139*G139)*0)+((K139*G139)*1/3)+((L139*G139)*2/3)+(M139*G139))/100)*($D$139*30/100)</f>
        <v>0</v>
      </c>
    </row>
    <row r="140" spans="2:15" s="9" customFormat="1" ht="44.25" customHeight="1" x14ac:dyDescent="0.25">
      <c r="B140" s="240"/>
      <c r="C140" s="243"/>
      <c r="D140" s="246"/>
      <c r="E140" s="249"/>
      <c r="F140" s="213" t="s">
        <v>189</v>
      </c>
      <c r="G140" s="80">
        <v>30</v>
      </c>
      <c r="H140" s="61"/>
      <c r="I140" s="61"/>
      <c r="J140" s="62"/>
      <c r="K140" s="62"/>
      <c r="L140" s="62"/>
      <c r="M140" s="63"/>
      <c r="N140" s="96"/>
      <c r="O140" s="99">
        <f>((((J140*G140)*0)+((K140*G140)*1/3)+((L140*G140)*2/3)+(M140*G140))/100)*($D$139*30/100)</f>
        <v>0</v>
      </c>
    </row>
    <row r="141" spans="2:15" s="9" customFormat="1" ht="41.25" customHeight="1" thickBot="1" x14ac:dyDescent="0.3">
      <c r="B141" s="240"/>
      <c r="C141" s="243"/>
      <c r="D141" s="246"/>
      <c r="E141" s="250"/>
      <c r="F141" s="214" t="s">
        <v>61</v>
      </c>
      <c r="G141" s="77">
        <v>20</v>
      </c>
      <c r="H141" s="17"/>
      <c r="I141" s="17"/>
      <c r="J141" s="40"/>
      <c r="K141" s="40"/>
      <c r="L141" s="40"/>
      <c r="M141" s="41"/>
      <c r="N141" s="28"/>
      <c r="O141" s="99">
        <f>((((J141*G141)*0)+((K141*G141)*1/3)+((L141*G141)*2/3)+(M141*G141))/100)*($D$139*30/100)</f>
        <v>0</v>
      </c>
    </row>
    <row r="142" spans="2:15" s="9" customFormat="1" ht="60" customHeight="1" thickBot="1" x14ac:dyDescent="0.3">
      <c r="B142" s="241"/>
      <c r="C142" s="244"/>
      <c r="D142" s="247"/>
      <c r="E142" s="211" t="s">
        <v>65</v>
      </c>
      <c r="F142" s="20" t="s">
        <v>63</v>
      </c>
      <c r="G142" s="78">
        <v>20</v>
      </c>
      <c r="H142" s="21"/>
      <c r="I142" s="21"/>
      <c r="J142" s="44"/>
      <c r="K142" s="44"/>
      <c r="L142" s="44"/>
      <c r="M142" s="45"/>
      <c r="N142" s="28"/>
      <c r="O142" s="99">
        <f>((((J142*G142)*0)+((K142*G142)*1/3)+((L142*G142)*2/3)+(M142*G142))/100)*($D$139*30/100)</f>
        <v>0</v>
      </c>
    </row>
    <row r="143" spans="2:15" s="9" customFormat="1" ht="6.75" customHeight="1" x14ac:dyDescent="0.25">
      <c r="B143" s="2"/>
      <c r="C143" s="32"/>
      <c r="D143" s="32"/>
      <c r="E143" s="3"/>
      <c r="F143" s="4"/>
      <c r="G143" s="81"/>
      <c r="H143" s="12"/>
      <c r="I143" s="12"/>
      <c r="J143" s="49"/>
      <c r="K143" s="49"/>
      <c r="L143" s="49"/>
      <c r="M143" s="49"/>
      <c r="N143" s="28"/>
      <c r="O143" s="28"/>
    </row>
    <row r="144" spans="2:15" s="9" customFormat="1" ht="7.5" customHeight="1" thickBot="1" x14ac:dyDescent="0.3">
      <c r="B144" s="2"/>
      <c r="C144" s="32"/>
      <c r="D144" s="32"/>
      <c r="E144" s="3"/>
      <c r="F144" s="4"/>
      <c r="G144" s="81"/>
      <c r="H144" s="12"/>
      <c r="I144" s="12"/>
      <c r="J144" s="49"/>
      <c r="K144" s="49"/>
      <c r="L144" s="49"/>
      <c r="M144" s="49"/>
      <c r="N144" s="28"/>
      <c r="O144" s="28"/>
    </row>
    <row r="145" spans="2:15" s="9" customFormat="1" ht="36.75" customHeight="1" x14ac:dyDescent="0.25">
      <c r="B145" s="2"/>
      <c r="C145" s="32"/>
      <c r="D145" s="224">
        <v>10</v>
      </c>
      <c r="E145" s="226" t="s">
        <v>23</v>
      </c>
      <c r="F145" s="67" t="s">
        <v>24</v>
      </c>
      <c r="G145" s="82">
        <v>50</v>
      </c>
      <c r="H145" s="68"/>
      <c r="I145" s="68"/>
      <c r="J145" s="69"/>
      <c r="K145" s="69"/>
      <c r="L145" s="69"/>
      <c r="M145" s="70"/>
      <c r="N145" s="97">
        <f>SUM(G145:G149)</f>
        <v>100</v>
      </c>
      <c r="O145" s="28">
        <f>((((J145*G145)*0)+((K145*G145)*1/3)+((L145*G145)*2/3)+(M145*G145))/100)*($D$145*30/100)</f>
        <v>0</v>
      </c>
    </row>
    <row r="146" spans="2:15" s="9" customFormat="1" ht="36.75" customHeight="1" thickBot="1" x14ac:dyDescent="0.3">
      <c r="B146" s="2"/>
      <c r="C146" s="32"/>
      <c r="D146" s="225"/>
      <c r="E146" s="227"/>
      <c r="F146" s="71" t="s">
        <v>25</v>
      </c>
      <c r="G146" s="83">
        <v>50</v>
      </c>
      <c r="H146" s="72"/>
      <c r="I146" s="72"/>
      <c r="J146" s="73"/>
      <c r="K146" s="73"/>
      <c r="L146" s="73"/>
      <c r="M146" s="74"/>
      <c r="N146" s="28"/>
      <c r="O146" s="28">
        <f>((((J146*G146)*0)+((K146*G146)*1/3)+((L146*G146)*2/3)+(M146*G146))/100)*($D$145*30/100)</f>
        <v>0</v>
      </c>
    </row>
    <row r="147" spans="2:15" s="9" customFormat="1" ht="15" x14ac:dyDescent="0.25">
      <c r="B147" s="28"/>
      <c r="C147" s="28"/>
      <c r="D147" s="28"/>
      <c r="E147" s="28"/>
      <c r="G147" s="28"/>
      <c r="J147" s="50"/>
      <c r="K147" s="50"/>
      <c r="L147" s="50"/>
      <c r="M147" s="50"/>
      <c r="N147" s="28"/>
      <c r="O147" s="28"/>
    </row>
    <row r="148" spans="2:15" s="9" customFormat="1" ht="15" x14ac:dyDescent="0.25">
      <c r="B148" s="28"/>
      <c r="C148" s="28"/>
      <c r="D148" s="28"/>
      <c r="E148" s="28"/>
      <c r="G148" s="28"/>
      <c r="J148" s="50"/>
      <c r="K148" s="50"/>
      <c r="L148" s="50"/>
      <c r="M148" s="50"/>
      <c r="N148" s="28"/>
      <c r="O148" s="28"/>
    </row>
    <row r="150" spans="2:15" ht="29.25" customHeight="1" x14ac:dyDescent="0.25">
      <c r="C150" s="228" t="s">
        <v>26</v>
      </c>
      <c r="D150" s="229"/>
      <c r="E150" s="230"/>
      <c r="F150" s="113"/>
    </row>
    <row r="151" spans="2:15" ht="29.25" customHeight="1" x14ac:dyDescent="0.25">
      <c r="C151" s="31" t="s">
        <v>0</v>
      </c>
      <c r="D151" s="34" t="s">
        <v>27</v>
      </c>
      <c r="E151" s="31" t="s">
        <v>91</v>
      </c>
    </row>
    <row r="152" spans="2:15" ht="29.25" customHeight="1" x14ac:dyDescent="0.25">
      <c r="C152" s="34" t="s">
        <v>29</v>
      </c>
      <c r="D152" s="5">
        <v>5</v>
      </c>
      <c r="E152" s="5">
        <f>SUM(O94:O95)</f>
        <v>0</v>
      </c>
    </row>
    <row r="153" spans="2:15" ht="29.25" customHeight="1" x14ac:dyDescent="0.25">
      <c r="C153" s="31" t="s">
        <v>11</v>
      </c>
      <c r="D153" s="53">
        <v>20</v>
      </c>
      <c r="E153" s="53">
        <f>SUM(O116:O119)+SUM(O131)+SUM(O136:O136)</f>
        <v>0</v>
      </c>
    </row>
    <row r="154" spans="2:15" ht="29.25" customHeight="1" x14ac:dyDescent="0.25">
      <c r="C154" s="31" t="s">
        <v>13</v>
      </c>
      <c r="D154" s="53">
        <v>30</v>
      </c>
      <c r="E154" s="53">
        <f>SUM(O114:O115)+SUM(O137:O138)+SUM(O102:O105)</f>
        <v>0</v>
      </c>
    </row>
    <row r="155" spans="2:15" ht="29.25" customHeight="1" x14ac:dyDescent="0.25">
      <c r="C155" s="31" t="s">
        <v>16</v>
      </c>
      <c r="D155" s="53">
        <v>15</v>
      </c>
      <c r="E155" s="53">
        <f>SUM(O120:O130)+SUM(O106:O113)+SUM(O132:O135)</f>
        <v>0</v>
      </c>
    </row>
    <row r="156" spans="2:15" ht="29.25" customHeight="1" x14ac:dyDescent="0.25">
      <c r="C156" s="54" t="s">
        <v>18</v>
      </c>
      <c r="D156" s="53">
        <v>10</v>
      </c>
      <c r="E156" s="53">
        <f>SUM(O96:O100)</f>
        <v>0</v>
      </c>
    </row>
    <row r="157" spans="2:15" ht="29.25" customHeight="1" x14ac:dyDescent="0.25">
      <c r="C157" s="54" t="s">
        <v>75</v>
      </c>
      <c r="D157" s="53">
        <v>5</v>
      </c>
      <c r="E157" s="53">
        <f>SUM(O101)</f>
        <v>0</v>
      </c>
    </row>
    <row r="158" spans="2:15" ht="29.25" customHeight="1" x14ac:dyDescent="0.25">
      <c r="C158" s="54" t="s">
        <v>20</v>
      </c>
      <c r="D158" s="53">
        <v>5</v>
      </c>
      <c r="E158" s="53">
        <f>SUM(O139:O142)</f>
        <v>0</v>
      </c>
    </row>
    <row r="159" spans="2:15" ht="29.25" customHeight="1" thickBot="1" x14ac:dyDescent="0.3">
      <c r="C159" s="35" t="s">
        <v>30</v>
      </c>
      <c r="D159" s="6">
        <v>10</v>
      </c>
      <c r="E159" s="6">
        <f>SUM(O145:O146)</f>
        <v>0</v>
      </c>
    </row>
    <row r="160" spans="2:15" ht="29.25" customHeight="1" thickBot="1" x14ac:dyDescent="0.3">
      <c r="C160" s="7" t="s">
        <v>31</v>
      </c>
      <c r="D160" s="8">
        <f>SUM(D152:D159)</f>
        <v>100</v>
      </c>
      <c r="E160" s="8">
        <f>SUM(E152:E159)</f>
        <v>0</v>
      </c>
    </row>
  </sheetData>
  <mergeCells count="105">
    <mergeCell ref="B6:E7"/>
    <mergeCell ref="F6:F7"/>
    <mergeCell ref="G6:G7"/>
    <mergeCell ref="H6:M6"/>
    <mergeCell ref="B1:M1"/>
    <mergeCell ref="B8:B13"/>
    <mergeCell ref="C8:C13"/>
    <mergeCell ref="D8:D13"/>
    <mergeCell ref="E8:E13"/>
    <mergeCell ref="S12:U12"/>
    <mergeCell ref="B15:B18"/>
    <mergeCell ref="C15:C18"/>
    <mergeCell ref="D15:D18"/>
    <mergeCell ref="E15:E18"/>
    <mergeCell ref="F30:F31"/>
    <mergeCell ref="G30:G31"/>
    <mergeCell ref="H30:M30"/>
    <mergeCell ref="A32:A33"/>
    <mergeCell ref="B32:B45"/>
    <mergeCell ref="C32:C45"/>
    <mergeCell ref="D32:D45"/>
    <mergeCell ref="E32:E33"/>
    <mergeCell ref="B19:B22"/>
    <mergeCell ref="C19:C22"/>
    <mergeCell ref="D19:D22"/>
    <mergeCell ref="E19:E22"/>
    <mergeCell ref="A34:A40"/>
    <mergeCell ref="E34:E40"/>
    <mergeCell ref="E41:E45"/>
    <mergeCell ref="A46:A51"/>
    <mergeCell ref="B46:B51"/>
    <mergeCell ref="C46:C51"/>
    <mergeCell ref="D46:D51"/>
    <mergeCell ref="E46:E51"/>
    <mergeCell ref="A30:A31"/>
    <mergeCell ref="B30:D31"/>
    <mergeCell ref="A52:A54"/>
    <mergeCell ref="B52:B75"/>
    <mergeCell ref="C52:C75"/>
    <mergeCell ref="D52:D75"/>
    <mergeCell ref="E52:E54"/>
    <mergeCell ref="A55:A57"/>
    <mergeCell ref="E55:E57"/>
    <mergeCell ref="E59:E64"/>
    <mergeCell ref="A61:A62"/>
    <mergeCell ref="A63:A64"/>
    <mergeCell ref="C83:E83"/>
    <mergeCell ref="A91:XFD91"/>
    <mergeCell ref="B92:E93"/>
    <mergeCell ref="F92:F93"/>
    <mergeCell ref="G92:G93"/>
    <mergeCell ref="I92:M92"/>
    <mergeCell ref="S64:U64"/>
    <mergeCell ref="A65:A68"/>
    <mergeCell ref="E65:E73"/>
    <mergeCell ref="A74:A75"/>
    <mergeCell ref="E74:E75"/>
    <mergeCell ref="A76:A80"/>
    <mergeCell ref="D76:D80"/>
    <mergeCell ref="E76:E80"/>
    <mergeCell ref="B94:B95"/>
    <mergeCell ref="C94:C95"/>
    <mergeCell ref="D94:D95"/>
    <mergeCell ref="E94:E95"/>
    <mergeCell ref="B96:B100"/>
    <mergeCell ref="C96:C100"/>
    <mergeCell ref="D96:D100"/>
    <mergeCell ref="E96:E98"/>
    <mergeCell ref="E99:E100"/>
    <mergeCell ref="E114:E115"/>
    <mergeCell ref="B116:B119"/>
    <mergeCell ref="C116:C119"/>
    <mergeCell ref="D116:D119"/>
    <mergeCell ref="E116:E117"/>
    <mergeCell ref="B102:B105"/>
    <mergeCell ref="C102:C105"/>
    <mergeCell ref="D102:D105"/>
    <mergeCell ref="E102:E105"/>
    <mergeCell ref="B106:B113"/>
    <mergeCell ref="D106:D113"/>
    <mergeCell ref="E106:E113"/>
    <mergeCell ref="D145:D146"/>
    <mergeCell ref="E145:E146"/>
    <mergeCell ref="C150:E150"/>
    <mergeCell ref="A26:M26"/>
    <mergeCell ref="A89:M89"/>
    <mergeCell ref="B137:B138"/>
    <mergeCell ref="C137:C138"/>
    <mergeCell ref="D137:D138"/>
    <mergeCell ref="E137:E138"/>
    <mergeCell ref="B139:B142"/>
    <mergeCell ref="C139:C142"/>
    <mergeCell ref="D139:D142"/>
    <mergeCell ref="E139:E141"/>
    <mergeCell ref="B120:B130"/>
    <mergeCell ref="C120:C130"/>
    <mergeCell ref="D120:D130"/>
    <mergeCell ref="E120:E130"/>
    <mergeCell ref="B132:B135"/>
    <mergeCell ref="C132:C135"/>
    <mergeCell ref="D132:D135"/>
    <mergeCell ref="E133:E135"/>
    <mergeCell ref="B114:B115"/>
    <mergeCell ref="C114:C115"/>
    <mergeCell ref="D114:D115"/>
  </mergeCells>
  <pageMargins left="0" right="0" top="0" bottom="0" header="0" footer="0"/>
  <pageSetup paperSize="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affichage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2016-09-08T07:31:19Z</dcterms:modified>
</cp:coreProperties>
</file>