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3040" windowHeight="9405" tabRatio="500"/>
  </bookViews>
  <sheets>
    <sheet name="Candidat n°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3" i="1" l="1"/>
  <c r="L23" i="1" l="1"/>
  <c r="L34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O63" i="1"/>
  <c r="M63" i="1"/>
  <c r="O24" i="1"/>
  <c r="M24" i="1"/>
  <c r="L22" i="1"/>
  <c r="L24" i="1"/>
  <c r="L25" i="1"/>
  <c r="L26" i="1"/>
  <c r="L27" i="1"/>
  <c r="L28" i="1"/>
  <c r="L29" i="1"/>
  <c r="L30" i="1"/>
  <c r="L31" i="1"/>
  <c r="L32" i="1"/>
  <c r="L33" i="1"/>
  <c r="L48" i="1"/>
  <c r="L49" i="1"/>
  <c r="L50" i="1"/>
  <c r="L51" i="1"/>
  <c r="L52" i="1"/>
  <c r="L53" i="1"/>
  <c r="L54" i="1"/>
  <c r="L55" i="1"/>
  <c r="L56" i="1"/>
  <c r="L57" i="1"/>
  <c r="L58" i="1"/>
  <c r="L36" i="1"/>
  <c r="O64" i="1"/>
  <c r="O65" i="1"/>
  <c r="O66" i="1"/>
  <c r="O67" i="1"/>
  <c r="O68" i="1"/>
  <c r="O69" i="1"/>
  <c r="O70" i="1"/>
  <c r="O71" i="1"/>
  <c r="O72" i="1"/>
  <c r="O73" i="1"/>
  <c r="O74" i="1"/>
  <c r="M64" i="1"/>
  <c r="M65" i="1"/>
  <c r="M66" i="1"/>
  <c r="M67" i="1"/>
  <c r="M68" i="1"/>
  <c r="M69" i="1"/>
  <c r="M70" i="1"/>
  <c r="M71" i="1"/>
  <c r="M72" i="1"/>
  <c r="M73" i="1"/>
  <c r="M74" i="1"/>
  <c r="O49" i="1"/>
  <c r="O50" i="1"/>
  <c r="O51" i="1"/>
  <c r="O52" i="1"/>
  <c r="O53" i="1"/>
  <c r="O54" i="1"/>
  <c r="O55" i="1"/>
  <c r="O56" i="1"/>
  <c r="O57" i="1"/>
  <c r="O58" i="1"/>
  <c r="M49" i="1"/>
  <c r="M50" i="1"/>
  <c r="M51" i="1"/>
  <c r="M52" i="1"/>
  <c r="M53" i="1"/>
  <c r="M54" i="1"/>
  <c r="M55" i="1"/>
  <c r="M56" i="1"/>
  <c r="M57" i="1"/>
  <c r="M58" i="1"/>
  <c r="O45" i="1"/>
  <c r="M45" i="1"/>
  <c r="O40" i="1"/>
  <c r="M26" i="1"/>
  <c r="M27" i="1"/>
  <c r="M28" i="1"/>
  <c r="M29" i="1"/>
  <c r="M30" i="1"/>
  <c r="M31" i="1"/>
  <c r="M32" i="1"/>
  <c r="M33" i="1"/>
  <c r="O26" i="1"/>
  <c r="O27" i="1"/>
  <c r="O28" i="1"/>
  <c r="O29" i="1"/>
  <c r="O30" i="1"/>
  <c r="O31" i="1"/>
  <c r="O32" i="1"/>
  <c r="O33" i="1"/>
  <c r="O15" i="1"/>
  <c r="L45" i="1"/>
  <c r="L46" i="1"/>
  <c r="L40" i="1"/>
  <c r="L41" i="1"/>
  <c r="K76" i="1"/>
  <c r="K74" i="1"/>
  <c r="K58" i="1"/>
  <c r="K41" i="1"/>
  <c r="K20" i="1"/>
  <c r="K16" i="1"/>
  <c r="L15" i="1"/>
  <c r="L61" i="1" l="1"/>
  <c r="O48" i="1"/>
  <c r="M48" i="1"/>
  <c r="M47" i="1" s="1"/>
  <c r="L47" i="1"/>
  <c r="P47" i="1" l="1"/>
  <c r="L78" i="1"/>
  <c r="L77" i="1" s="1"/>
  <c r="O78" i="1"/>
  <c r="M78" i="1"/>
  <c r="M77" i="1" s="1"/>
  <c r="K78" i="1"/>
  <c r="L76" i="1"/>
  <c r="L75" i="1" s="1"/>
  <c r="O76" i="1"/>
  <c r="M76" i="1"/>
  <c r="M75" i="1" s="1"/>
  <c r="O62" i="1"/>
  <c r="M62" i="1"/>
  <c r="M61" i="1" s="1"/>
  <c r="P61" i="1" s="1"/>
  <c r="L60" i="1"/>
  <c r="L59" i="1" s="1"/>
  <c r="K60" i="1"/>
  <c r="O60" i="1"/>
  <c r="M60" i="1"/>
  <c r="M59" i="1" s="1"/>
  <c r="P59" i="1" s="1"/>
  <c r="L44" i="1"/>
  <c r="L43" i="1"/>
  <c r="K46" i="1"/>
  <c r="O46" i="1"/>
  <c r="M46" i="1"/>
  <c r="O44" i="1"/>
  <c r="M44" i="1"/>
  <c r="O43" i="1"/>
  <c r="M43" i="1"/>
  <c r="M42" i="1" s="1"/>
  <c r="O41" i="1"/>
  <c r="M41" i="1"/>
  <c r="M40" i="1" s="1"/>
  <c r="P75" i="1" l="1"/>
  <c r="P77" i="1"/>
  <c r="L42" i="1"/>
  <c r="P42" i="1" s="1"/>
  <c r="D96" i="1"/>
  <c r="D95" i="1"/>
  <c r="D94" i="1"/>
  <c r="L37" i="1"/>
  <c r="L38" i="1"/>
  <c r="L39" i="1"/>
  <c r="O39" i="1"/>
  <c r="M39" i="1"/>
  <c r="O38" i="1"/>
  <c r="M38" i="1"/>
  <c r="O37" i="1"/>
  <c r="M37" i="1"/>
  <c r="O36" i="1"/>
  <c r="M36" i="1"/>
  <c r="M35" i="1" s="1"/>
  <c r="K34" i="1"/>
  <c r="O34" i="1"/>
  <c r="M34" i="1"/>
  <c r="O25" i="1"/>
  <c r="M25" i="1"/>
  <c r="O23" i="1"/>
  <c r="M23" i="1"/>
  <c r="O22" i="1"/>
  <c r="M22" i="1"/>
  <c r="M21" i="1" s="1"/>
  <c r="L19" i="1"/>
  <c r="L20" i="1"/>
  <c r="L18" i="1"/>
  <c r="O20" i="1"/>
  <c r="M20" i="1"/>
  <c r="O19" i="1"/>
  <c r="M19" i="1"/>
  <c r="O18" i="1"/>
  <c r="M18" i="1"/>
  <c r="M17" i="1" s="1"/>
  <c r="L16" i="1"/>
  <c r="M16" i="1"/>
  <c r="M15" i="1" s="1"/>
  <c r="O16" i="1"/>
  <c r="L5" i="1"/>
  <c r="L6" i="1"/>
  <c r="L7" i="1"/>
  <c r="L8" i="1"/>
  <c r="L9" i="1"/>
  <c r="L10" i="1"/>
  <c r="L11" i="1"/>
  <c r="L12" i="1"/>
  <c r="L13" i="1"/>
  <c r="L14" i="1"/>
  <c r="L4" i="1"/>
  <c r="O5" i="1"/>
  <c r="O6" i="1"/>
  <c r="O7" i="1"/>
  <c r="O8" i="1"/>
  <c r="O9" i="1"/>
  <c r="O10" i="1"/>
  <c r="O11" i="1"/>
  <c r="O12" i="1"/>
  <c r="O13" i="1"/>
  <c r="O14" i="1"/>
  <c r="M5" i="1"/>
  <c r="M6" i="1"/>
  <c r="M7" i="1"/>
  <c r="M8" i="1"/>
  <c r="M9" i="1"/>
  <c r="M10" i="1"/>
  <c r="M11" i="1"/>
  <c r="M12" i="1"/>
  <c r="M13" i="1"/>
  <c r="M14" i="1"/>
  <c r="O4" i="1"/>
  <c r="M4" i="1"/>
  <c r="M3" i="1" s="1"/>
  <c r="P17" i="1" l="1"/>
  <c r="D92" i="1"/>
  <c r="L35" i="1"/>
  <c r="L3" i="1"/>
  <c r="L21" i="1"/>
  <c r="L17" i="1"/>
  <c r="P35" i="1" l="1"/>
  <c r="D91" i="1" s="1"/>
  <c r="P21" i="1"/>
  <c r="D90" i="1" s="1"/>
  <c r="D89" i="1"/>
  <c r="P3" i="1"/>
  <c r="D88" i="1" s="1"/>
  <c r="E81" i="1"/>
  <c r="E83" i="1" s="1"/>
  <c r="E85" i="1" s="1"/>
  <c r="D97" i="1"/>
</calcChain>
</file>

<file path=xl/sharedStrings.xml><?xml version="1.0" encoding="utf-8"?>
<sst xmlns="http://schemas.openxmlformats.org/spreadsheetml/2006/main" count="227" uniqueCount="130">
  <si>
    <t>poids</t>
  </si>
  <si>
    <t>Questions</t>
  </si>
  <si>
    <t>C1.3.Décoder les documents relatifs à tout ou partie d'un ouvrage</t>
  </si>
  <si>
    <t>C2.1.Traduire en solutions techniques les besoins du client</t>
  </si>
  <si>
    <t>C2.2.Compléter les plans, schémas, planning et devis</t>
  </si>
  <si>
    <t>C2.7.Configurer les éléments de l'ouvrage</t>
  </si>
  <si>
    <t>C2.1</t>
  </si>
  <si>
    <t>C2.2</t>
  </si>
  <si>
    <t>C3.1.Argumenter les solutions retenues en vue de la constitution du dossier de réalisation</t>
  </si>
  <si>
    <t>C5.1.Proposer un matériel remplissant les mêmes fonctions qu’un appareil à remplacer</t>
  </si>
  <si>
    <t>C5.2.Établir la liste des matériels électriques constituant l'ouvrage, outillage spécifique et collectif, appareils de mesurage et/ou de contrôle, équipements de protection individuels et collectifs</t>
  </si>
  <si>
    <t>C5.3.Proposer un matériel remplissant les mêmes fonctions qu’un appareil à remplacer</t>
  </si>
  <si>
    <t>C5.5.Attribuer à chaque équipier, en fonction de ses compétences spécifiques et de son titre d'habilitation, les activités professionnelles prévues au planning</t>
  </si>
  <si>
    <t>NOTE BRUTE</t>
  </si>
  <si>
    <t>NOTE /20</t>
  </si>
  <si>
    <t>N</t>
  </si>
  <si>
    <t>Profil candidat par compétences</t>
  </si>
  <si>
    <t>C1.3</t>
  </si>
  <si>
    <t>C1.5</t>
  </si>
  <si>
    <t>C2.7</t>
  </si>
  <si>
    <t>C3.1</t>
  </si>
  <si>
    <t>C5.1</t>
  </si>
  <si>
    <t>C5.2</t>
  </si>
  <si>
    <t>C5.3</t>
  </si>
  <si>
    <t>C5.5</t>
  </si>
  <si>
    <t>/100</t>
  </si>
  <si>
    <t>NOTE /20 arrondie</t>
  </si>
  <si>
    <t>%</t>
  </si>
  <si>
    <t>Grille d'évaluation partie écrite CGM ELEEC 2016</t>
  </si>
  <si>
    <t>C3.2.Argumenter auprès du client, du point de vue technique et économique la solution retenue</t>
  </si>
  <si>
    <t>La quantité et les calibres sont justes.</t>
  </si>
  <si>
    <t>La quantité est juste.</t>
  </si>
  <si>
    <t>Le repère est juste.</t>
  </si>
  <si>
    <t>La procédure est correctement renseignée.</t>
  </si>
  <si>
    <t>L'affectation proposée est justifiée au regard des emplacements libres.</t>
  </si>
  <si>
    <t>La section minimale de câble correspond au besoin.</t>
  </si>
  <si>
    <t>La référence retenue correspond à la solution optimale.</t>
  </si>
  <si>
    <t>La qualité graphique du schéma permet son décodage.</t>
  </si>
  <si>
    <t>Le schéma traduit avec exactitude le fonctionnement attendu de la gâche n°2.</t>
  </si>
  <si>
    <t>L’argumentation tient compte de la consignation à effectuer et de l’intervention à réaliser.</t>
  </si>
  <si>
    <t>L’argumentation proposée permet de justifier l’utilisation d’un relais.</t>
  </si>
  <si>
    <t>La justification est correcte.</t>
  </si>
  <si>
    <t>La justification est faite à l’aide des 4 critères donnés en correction.</t>
  </si>
  <si>
    <t>L’argumentation technique est juste.</t>
  </si>
  <si>
    <t>La référence est juste.</t>
  </si>
  <si>
    <t>La référence des cosses est juste.</t>
  </si>
  <si>
    <t>La référence de l’interrupteur  est correcte.</t>
  </si>
  <si>
    <t>La référence du contacteur est correcte.</t>
  </si>
  <si>
    <t>La référence du disjoncteur est correcte.</t>
  </si>
  <si>
    <t>A1.1</t>
  </si>
  <si>
    <t>A1.5</t>
  </si>
  <si>
    <t>A3.1</t>
  </si>
  <si>
    <t>B2.1</t>
  </si>
  <si>
    <t>B2.2</t>
  </si>
  <si>
    <t>C1.1</t>
  </si>
  <si>
    <t>C1.2</t>
  </si>
  <si>
    <t>C1.4</t>
  </si>
  <si>
    <t>C4.1</t>
  </si>
  <si>
    <t>C4.2</t>
  </si>
  <si>
    <t>D1.1</t>
  </si>
  <si>
    <t>A1.2</t>
  </si>
  <si>
    <t>A1.3</t>
  </si>
  <si>
    <t>A1.4</t>
  </si>
  <si>
    <t>A1.6</t>
  </si>
  <si>
    <t>D1.6</t>
  </si>
  <si>
    <t>B2.3</t>
  </si>
  <si>
    <t>D1.9</t>
  </si>
  <si>
    <t>A2.1</t>
  </si>
  <si>
    <t>A2.2</t>
  </si>
  <si>
    <t>B1.3</t>
  </si>
  <si>
    <t>B3.1</t>
  </si>
  <si>
    <t>C4.6</t>
  </si>
  <si>
    <t>A3.2</t>
  </si>
  <si>
    <t>A3.3</t>
  </si>
  <si>
    <t>A3.4</t>
  </si>
  <si>
    <t>B1.5</t>
  </si>
  <si>
    <t>B3.2</t>
  </si>
  <si>
    <t>B1.1</t>
  </si>
  <si>
    <t>B1.2</t>
  </si>
  <si>
    <t>B1.4</t>
  </si>
  <si>
    <t>D1.3</t>
  </si>
  <si>
    <t>B2.4</t>
  </si>
  <si>
    <t>C4.3</t>
  </si>
  <si>
    <t>C4.5</t>
  </si>
  <si>
    <t>D1.2</t>
  </si>
  <si>
    <t>D1.4</t>
  </si>
  <si>
    <t>D1.5</t>
  </si>
  <si>
    <t>C4.4</t>
  </si>
  <si>
    <t>D1.7</t>
  </si>
  <si>
    <t>D1.8</t>
  </si>
  <si>
    <t xml:space="preserve">La protection correspond au type de luminaire et au contenu du coffret. </t>
  </si>
  <si>
    <t>La référence des vis est juste.</t>
  </si>
  <si>
    <t>La référence choisie prend en compte les contraintes d'installation (longueur et nombre de paires).</t>
  </si>
  <si>
    <t>Le schéma traduit avec exactitude le fonctionnement attendu dans le cahier des charges.</t>
  </si>
  <si>
    <t>La qualité graphique du schéma et les repérages utilisés permet son décodage.</t>
  </si>
  <si>
    <t>Le schéma traduit avec exactitude le fonctionnement décrit dans le cahier des charges.</t>
  </si>
  <si>
    <t>La configuration répond aux  exigences fonctionnelles.</t>
  </si>
  <si>
    <t>L’argumentation technique est juste et complète</t>
  </si>
  <si>
    <t>La référence du matériel manquant est complétée avec justesse.</t>
  </si>
  <si>
    <t>Les renvois de folios sont présents et renseignés avec justesse.</t>
  </si>
  <si>
    <t>L'intensité correspond à la valeur maximale mesurée sur le circuit d'éclairage.</t>
  </si>
  <si>
    <t>La valeur retenue est déterminée avec justesse.</t>
  </si>
  <si>
    <t>Les justifications sont justes et complètes.</t>
  </si>
  <si>
    <t>Le schéma traduit avec exactitude le fonctionnement attendu du compteur et intègre une protection (calibre non précisé).</t>
  </si>
  <si>
    <t>Les critères de paramétrage et les valeurs de réglage sont identifiés avec justesse.</t>
  </si>
  <si>
    <t>Les caractéristiques techniques des sources sont renseignées avec justesse.</t>
  </si>
  <si>
    <t>Les efficacités lumineuses sont déterminées avec justesse.</t>
  </si>
  <si>
    <t>La note fait apparaitre avec justesse les justifications techniques et normatives.</t>
  </si>
  <si>
    <t>Le choix de la personne est juste.</t>
  </si>
  <si>
    <t>L’argumentation technique est juste et complète.</t>
  </si>
  <si>
    <t>La référence fournie est adaptée à l'utilisation du manomètre.</t>
  </si>
  <si>
    <t>Les critères de choix sont correctemet justifiés.</t>
  </si>
  <si>
    <t>La référence du manomètre équivalent est déterminée avec justesse.</t>
  </si>
  <si>
    <t>Les justifications sont justes et argumentées d'un point de vue technique.</t>
  </si>
  <si>
    <t>Les justifications démontrent l’opportunité d’utiliser Q1 pour protéger le circuit Alarme.</t>
  </si>
  <si>
    <t>Le nombre de vannes indiqué est correctement déduit.</t>
  </si>
  <si>
    <t>Le choix du type de carte est juste et l'argumentation technique est complète.</t>
  </si>
  <si>
    <t>Le tableau d'affectation est complété pour permettre un fonctionnement conforme à la procédure d'accès.</t>
  </si>
  <si>
    <t>Les éléments complémentaires (quantité, n° d'affaire, ...) sont complétés en totalité et sans erreur.</t>
  </si>
  <si>
    <t>La valeur des tensions est correctement identifiée.</t>
  </si>
  <si>
    <t>Les références sont justes et conformes aux préconisations.</t>
  </si>
  <si>
    <t>Le matériel manquant est correctement identifié.</t>
  </si>
  <si>
    <t>Le nombre de paire est identifié sans erreur.</t>
  </si>
  <si>
    <t>Les fonctions sont identifiées conformément à la notice du variateur.</t>
  </si>
  <si>
    <t>Les paramètres sont identifiés avec justesse et leur choix justifié clairement.</t>
  </si>
  <si>
    <t>Les valeurs de réglages sont exprimées avec justesse.</t>
  </si>
  <si>
    <t>Les valeurs de réglages sont justifiées du point de vue technique.</t>
  </si>
  <si>
    <t>Le positionnement des aiguilles est conforme aux attentes.</t>
  </si>
  <si>
    <t>x</t>
  </si>
  <si>
    <t>C3.2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</si>
</sst>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2"/>
      <name val="Calibri"/>
      <family val="2"/>
      <charset val="128"/>
      <scheme val="minor"/>
    </font>
    <font>
      <b/>
      <sz val="11"/>
      <color theme="1"/>
      <name val="Helvetica"/>
    </font>
    <font>
      <sz val="12"/>
      <color theme="0" tint="-0.14999847407452621"/>
      <name val="Calibri"/>
      <family val="2"/>
      <scheme val="minor"/>
    </font>
    <font>
      <b/>
      <sz val="24"/>
      <color theme="3"/>
      <name val="Calibri"/>
      <family val="2"/>
      <charset val="128"/>
      <scheme val="minor"/>
    </font>
    <font>
      <b/>
      <sz val="12"/>
      <color theme="0"/>
      <name val="Calibri"/>
      <family val="2"/>
      <charset val="128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charset val="128"/>
      <scheme val="minor"/>
    </font>
    <font>
      <sz val="12"/>
      <color theme="1"/>
      <name val="Dayton"/>
    </font>
    <font>
      <sz val="12"/>
      <color theme="0" tint="-0.14999847407452621"/>
      <name val="Calibri"/>
      <family val="2"/>
      <charset val="128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Helvetic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2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1" fillId="2" borderId="5" xfId="0" applyFont="1" applyFill="1" applyBorder="1" applyAlignment="1"/>
    <xf numFmtId="0" fontId="1" fillId="2" borderId="4" xfId="0" applyFont="1" applyFill="1" applyBorder="1" applyAlignment="1"/>
    <xf numFmtId="0" fontId="8" fillId="4" borderId="1" xfId="0" applyFont="1" applyFill="1" applyBorder="1" applyAlignment="1"/>
    <xf numFmtId="0" fontId="0" fillId="0" borderId="1" xfId="0" applyBorder="1" applyAlignment="1">
      <alignment horizontal="center"/>
    </xf>
    <xf numFmtId="2" fontId="9" fillId="5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7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/>
    <xf numFmtId="0" fontId="0" fillId="6" borderId="1" xfId="0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1" fillId="6" borderId="1" xfId="0" applyFont="1" applyFill="1" applyBorder="1" applyAlignment="1"/>
    <xf numFmtId="0" fontId="0" fillId="6" borderId="0" xfId="0" applyFill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5" fillId="0" borderId="1" xfId="0" applyFont="1" applyBorder="1"/>
    <xf numFmtId="0" fontId="15" fillId="6" borderId="1" xfId="0" applyFont="1" applyFill="1" applyBorder="1" applyAlignment="1"/>
    <xf numFmtId="0" fontId="16" fillId="2" borderId="3" xfId="0" applyFont="1" applyFill="1" applyBorder="1" applyAlignment="1"/>
    <xf numFmtId="0" fontId="16" fillId="2" borderId="1" xfId="0" applyFont="1" applyFill="1" applyBorder="1" applyAlignment="1"/>
    <xf numFmtId="0" fontId="18" fillId="2" borderId="1" xfId="0" applyFont="1" applyFill="1" applyBorder="1" applyAlignment="1"/>
    <xf numFmtId="0" fontId="17" fillId="0" borderId="1" xfId="0" applyFont="1" applyBorder="1"/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" fillId="2" borderId="1" xfId="0" applyFont="1" applyFill="1" applyBorder="1" applyAlignment="1"/>
    <xf numFmtId="0" fontId="19" fillId="0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9" fontId="2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164" fontId="12" fillId="0" borderId="0" xfId="0" applyNumberFormat="1" applyFont="1"/>
    <xf numFmtId="164" fontId="12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170341</xdr:colOff>
      <xdr:row>87</xdr:row>
      <xdr:rowOff>29130</xdr:rowOff>
    </xdr:from>
    <xdr:to>
      <xdr:col>4</xdr:col>
      <xdr:colOff>175846</xdr:colOff>
      <xdr:row>97</xdr:row>
      <xdr:rowOff>9770</xdr:rowOff>
    </xdr:to>
    <xdr:cxnSp macro="">
      <xdr:nvCxnSpPr>
        <xdr:cNvPr id="14" name="Connecteur droit 13"/>
        <xdr:cNvCxnSpPr/>
      </xdr:nvCxnSpPr>
      <xdr:spPr>
        <a:xfrm>
          <a:off x="14404110" y="17936130"/>
          <a:ext cx="5505" cy="219825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9769</xdr:colOff>
      <xdr:row>87</xdr:row>
      <xdr:rowOff>2969</xdr:rowOff>
    </xdr:from>
    <xdr:to>
      <xdr:col>3</xdr:col>
      <xdr:colOff>12865</xdr:colOff>
      <xdr:row>97</xdr:row>
      <xdr:rowOff>9770</xdr:rowOff>
    </xdr:to>
    <xdr:cxnSp macro="">
      <xdr:nvCxnSpPr>
        <xdr:cNvPr id="15" name="Connecteur droit 14"/>
        <xdr:cNvCxnSpPr/>
      </xdr:nvCxnSpPr>
      <xdr:spPr>
        <a:xfrm flipH="1">
          <a:off x="13794154" y="17909969"/>
          <a:ext cx="3096" cy="2224416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48491</xdr:colOff>
      <xdr:row>87</xdr:row>
      <xdr:rowOff>48846</xdr:rowOff>
    </xdr:from>
    <xdr:to>
      <xdr:col>6</xdr:col>
      <xdr:colOff>48846</xdr:colOff>
      <xdr:row>97</xdr:row>
      <xdr:rowOff>68385</xdr:rowOff>
    </xdr:to>
    <xdr:cxnSp macro="">
      <xdr:nvCxnSpPr>
        <xdr:cNvPr id="16" name="Connecteur droit 15"/>
        <xdr:cNvCxnSpPr/>
      </xdr:nvCxnSpPr>
      <xdr:spPr>
        <a:xfrm>
          <a:off x="15014953" y="17955846"/>
          <a:ext cx="355" cy="2266462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7"/>
  <sheetViews>
    <sheetView tabSelected="1" zoomScale="78" zoomScaleNormal="78" workbookViewId="0">
      <selection activeCell="S61" sqref="S61"/>
    </sheetView>
  </sheetViews>
  <sheetFormatPr baseColWidth="10" defaultRowHeight="15.75"/>
  <cols>
    <col min="1" max="1" width="6" customWidth="1"/>
    <col min="2" max="2" width="165.75" bestFit="1" customWidth="1"/>
    <col min="3" max="3" width="9.25" customWidth="1"/>
    <col min="4" max="4" width="5.875" style="2" customWidth="1"/>
    <col min="5" max="5" width="4.625" customWidth="1"/>
    <col min="6" max="6" width="5" customWidth="1"/>
    <col min="7" max="8" width="4.875" customWidth="1"/>
    <col min="9" max="9" width="3.375" customWidth="1"/>
    <col min="10" max="10" width="7" style="2" customWidth="1"/>
    <col min="11" max="11" width="7.375" customWidth="1"/>
    <col min="12" max="12" width="7.625" style="6" customWidth="1"/>
    <col min="13" max="13" width="6.25" style="2" customWidth="1"/>
    <col min="14" max="14" width="2.875" style="1" customWidth="1"/>
    <col min="15" max="15" width="12.125" customWidth="1"/>
    <col min="16" max="16" width="10" customWidth="1"/>
  </cols>
  <sheetData>
    <row r="1" spans="2:16" ht="21" customHeight="1">
      <c r="B1" s="20" t="s">
        <v>28</v>
      </c>
      <c r="C1" s="13"/>
      <c r="D1" s="13"/>
      <c r="E1" s="13"/>
      <c r="F1" s="13"/>
      <c r="G1" s="13"/>
      <c r="H1" s="13"/>
      <c r="I1" s="13"/>
      <c r="J1" s="13"/>
    </row>
    <row r="2" spans="2:16">
      <c r="C2" s="16" t="s">
        <v>1</v>
      </c>
      <c r="D2" s="3" t="s">
        <v>15</v>
      </c>
      <c r="E2" s="17">
        <v>0</v>
      </c>
      <c r="F2" s="17">
        <v>1</v>
      </c>
      <c r="G2" s="17">
        <v>2</v>
      </c>
      <c r="H2" s="17">
        <v>3</v>
      </c>
      <c r="I2" s="1"/>
      <c r="J2" s="3" t="s">
        <v>0</v>
      </c>
    </row>
    <row r="3" spans="2:16">
      <c r="B3" s="37" t="s">
        <v>2</v>
      </c>
      <c r="C3" s="14"/>
      <c r="D3" s="14"/>
      <c r="E3" s="14"/>
      <c r="F3" s="14"/>
      <c r="G3" s="14"/>
      <c r="H3" s="15"/>
      <c r="I3" s="1"/>
      <c r="J3" s="4">
        <v>0.12</v>
      </c>
      <c r="L3" s="18">
        <f>SUM(L4:L16)</f>
        <v>11.999999999999996</v>
      </c>
      <c r="M3" s="8">
        <f>IF(SUM(M4:M4)=0,0,1)</f>
        <v>1</v>
      </c>
      <c r="N3" s="9"/>
      <c r="O3" s="10"/>
      <c r="P3" s="54">
        <f>IF(M3=1,(L3/(J3*K$16)),"")</f>
        <v>99.999999999999972</v>
      </c>
    </row>
    <row r="4" spans="2:16" ht="18.600000000000001" customHeight="1">
      <c r="B4" s="35" t="s">
        <v>119</v>
      </c>
      <c r="C4" s="45" t="s">
        <v>49</v>
      </c>
      <c r="D4" s="3"/>
      <c r="E4" s="3"/>
      <c r="F4" s="3"/>
      <c r="G4" s="3"/>
      <c r="H4" s="3" t="s">
        <v>128</v>
      </c>
      <c r="I4" s="21"/>
      <c r="J4" s="5">
        <v>0.06</v>
      </c>
      <c r="L4" s="11">
        <f>(IF(F4&lt;&gt;"",1/3,0)+IF(G4&lt;&gt;"",2/3,0)+IF(H4&lt;&gt;"",1,0))*J4*J$3*20*5</f>
        <v>0.72</v>
      </c>
      <c r="M4" s="8">
        <f>IF(D4="",IF(E4&lt;&gt;"",1,0)+IF(F4&lt;&gt;"",1,0)+IF(G4&lt;&gt;"",1,0)+IF(H4&lt;&gt;"",1,0),0)</f>
        <v>1</v>
      </c>
      <c r="N4" s="9"/>
      <c r="O4" s="8">
        <f>IF(D4="",IF(E4&lt;&gt;"",1,0)+IF(F4&lt;&gt;"",1,0)+IF(G4&lt;&gt;"",1,0)+IF(H4&lt;&gt;"",1,0),1)</f>
        <v>1</v>
      </c>
      <c r="P4" s="22"/>
    </row>
    <row r="5" spans="2:16" ht="18.600000000000001" customHeight="1">
      <c r="B5" s="35" t="s">
        <v>122</v>
      </c>
      <c r="C5" s="45" t="s">
        <v>50</v>
      </c>
      <c r="D5" s="3"/>
      <c r="E5" s="3"/>
      <c r="F5" s="3"/>
      <c r="G5" s="3"/>
      <c r="H5" s="3" t="s">
        <v>128</v>
      </c>
      <c r="I5" s="21"/>
      <c r="J5" s="5">
        <v>0.06</v>
      </c>
      <c r="L5" s="11">
        <f t="shared" ref="L5:L15" si="0">(IF(F5&lt;&gt;"",1/3,0)+IF(G5&lt;&gt;"",2/3,0)+IF(H5&lt;&gt;"",1,0))*J5*J$3*20*5</f>
        <v>0.72</v>
      </c>
      <c r="M5" s="8">
        <f t="shared" ref="M5:M14" si="1">IF(D5="",IF(E5&lt;&gt;"",1,0)+IF(F5&lt;&gt;"",1,0)+IF(G5&lt;&gt;"",1,0)+IF(H5&lt;&gt;"",1,0),0)</f>
        <v>1</v>
      </c>
      <c r="O5" s="8">
        <f t="shared" ref="O5:O15" si="2">IF(D5="",IF(E5&lt;&gt;"",1,0)+IF(F5&lt;&gt;"",1,0)+IF(G5&lt;&gt;"",1,0)+IF(H5&lt;&gt;"",1,0),1)</f>
        <v>1</v>
      </c>
      <c r="P5" s="22"/>
    </row>
    <row r="6" spans="2:16" ht="18.600000000000001" customHeight="1">
      <c r="B6" s="35" t="s">
        <v>123</v>
      </c>
      <c r="C6" s="45" t="s">
        <v>51</v>
      </c>
      <c r="D6" s="3"/>
      <c r="E6" s="3"/>
      <c r="F6" s="3"/>
      <c r="G6" s="3"/>
      <c r="H6" s="3" t="s">
        <v>128</v>
      </c>
      <c r="I6" s="21"/>
      <c r="J6" s="5">
        <v>0.1</v>
      </c>
      <c r="L6" s="11">
        <f t="shared" si="0"/>
        <v>1.2</v>
      </c>
      <c r="M6" s="8">
        <f t="shared" si="1"/>
        <v>1</v>
      </c>
      <c r="O6" s="8">
        <f t="shared" si="2"/>
        <v>1</v>
      </c>
      <c r="P6" s="22"/>
    </row>
    <row r="7" spans="2:16" ht="18.600000000000001" customHeight="1">
      <c r="B7" s="35" t="s">
        <v>115</v>
      </c>
      <c r="C7" s="45" t="s">
        <v>52</v>
      </c>
      <c r="D7" s="3"/>
      <c r="E7" s="3"/>
      <c r="F7" s="3"/>
      <c r="G7" s="3"/>
      <c r="H7" s="3" t="s">
        <v>128</v>
      </c>
      <c r="I7" s="21"/>
      <c r="J7" s="5">
        <v>0.06</v>
      </c>
      <c r="L7" s="11">
        <f t="shared" si="0"/>
        <v>0.72</v>
      </c>
      <c r="M7" s="8">
        <f t="shared" si="1"/>
        <v>1</v>
      </c>
      <c r="O7" s="8">
        <f t="shared" si="2"/>
        <v>1</v>
      </c>
      <c r="P7" s="22"/>
    </row>
    <row r="8" spans="2:16" ht="18.600000000000001" customHeight="1">
      <c r="B8" s="35" t="s">
        <v>116</v>
      </c>
      <c r="C8" s="45" t="s">
        <v>53</v>
      </c>
      <c r="D8" s="3"/>
      <c r="E8" s="3"/>
      <c r="F8" s="3"/>
      <c r="G8" s="3"/>
      <c r="H8" s="3" t="s">
        <v>128</v>
      </c>
      <c r="I8" s="21"/>
      <c r="J8" s="5">
        <v>0.1</v>
      </c>
      <c r="L8" s="11">
        <f t="shared" si="0"/>
        <v>1.2</v>
      </c>
      <c r="M8" s="8">
        <f t="shared" si="1"/>
        <v>1</v>
      </c>
      <c r="O8" s="8">
        <f t="shared" si="2"/>
        <v>1</v>
      </c>
      <c r="P8" s="22"/>
    </row>
    <row r="9" spans="2:16" ht="18.600000000000001" customHeight="1">
      <c r="B9" s="35" t="s">
        <v>100</v>
      </c>
      <c r="C9" s="45" t="s">
        <v>54</v>
      </c>
      <c r="D9" s="3"/>
      <c r="E9" s="3"/>
      <c r="F9" s="3"/>
      <c r="G9" s="3"/>
      <c r="H9" s="3" t="s">
        <v>128</v>
      </c>
      <c r="I9" s="21"/>
      <c r="J9" s="5">
        <v>0.05</v>
      </c>
      <c r="L9" s="11">
        <f t="shared" si="0"/>
        <v>0.6</v>
      </c>
      <c r="M9" s="8">
        <f t="shared" si="1"/>
        <v>1</v>
      </c>
      <c r="O9" s="8">
        <f t="shared" si="2"/>
        <v>1</v>
      </c>
      <c r="P9" s="22"/>
    </row>
    <row r="10" spans="2:16" ht="18.600000000000001" customHeight="1">
      <c r="B10" s="35" t="s">
        <v>101</v>
      </c>
      <c r="C10" s="45" t="s">
        <v>55</v>
      </c>
      <c r="D10" s="3"/>
      <c r="E10" s="3"/>
      <c r="F10" s="3"/>
      <c r="G10" s="3"/>
      <c r="H10" s="3" t="s">
        <v>128</v>
      </c>
      <c r="I10" s="21"/>
      <c r="J10" s="5">
        <v>0.05</v>
      </c>
      <c r="L10" s="11">
        <f t="shared" si="0"/>
        <v>0.6</v>
      </c>
      <c r="M10" s="8">
        <f t="shared" si="1"/>
        <v>1</v>
      </c>
      <c r="O10" s="8">
        <f t="shared" si="2"/>
        <v>1</v>
      </c>
      <c r="P10" s="22"/>
    </row>
    <row r="11" spans="2:16" ht="18.600000000000001" customHeight="1">
      <c r="B11" s="35" t="s">
        <v>30</v>
      </c>
      <c r="C11" s="45" t="s">
        <v>56</v>
      </c>
      <c r="D11" s="3"/>
      <c r="E11" s="3"/>
      <c r="F11" s="3"/>
      <c r="G11" s="3"/>
      <c r="H11" s="3" t="s">
        <v>128</v>
      </c>
      <c r="I11" s="21"/>
      <c r="J11" s="5">
        <v>0.1</v>
      </c>
      <c r="L11" s="11">
        <f t="shared" si="0"/>
        <v>1.2</v>
      </c>
      <c r="M11" s="8">
        <f t="shared" si="1"/>
        <v>1</v>
      </c>
      <c r="O11" s="8">
        <f t="shared" si="2"/>
        <v>1</v>
      </c>
      <c r="P11" s="22"/>
    </row>
    <row r="12" spans="2:16" ht="18.600000000000001" customHeight="1">
      <c r="B12" s="35" t="s">
        <v>31</v>
      </c>
      <c r="C12" s="45" t="s">
        <v>57</v>
      </c>
      <c r="D12" s="3"/>
      <c r="E12" s="3"/>
      <c r="F12" s="3"/>
      <c r="G12" s="3"/>
      <c r="H12" s="3" t="s">
        <v>128</v>
      </c>
      <c r="I12" s="21"/>
      <c r="J12" s="5">
        <v>0.05</v>
      </c>
      <c r="L12" s="11">
        <f t="shared" si="0"/>
        <v>0.6</v>
      </c>
      <c r="M12" s="8">
        <f t="shared" si="1"/>
        <v>1</v>
      </c>
      <c r="O12" s="8">
        <f t="shared" si="2"/>
        <v>1</v>
      </c>
      <c r="P12" s="22"/>
    </row>
    <row r="13" spans="2:16" ht="18.600000000000001" customHeight="1">
      <c r="B13" s="35" t="s">
        <v>32</v>
      </c>
      <c r="C13" s="45" t="s">
        <v>58</v>
      </c>
      <c r="D13" s="3"/>
      <c r="E13" s="3"/>
      <c r="F13" s="3"/>
      <c r="G13" s="3"/>
      <c r="H13" s="3" t="s">
        <v>128</v>
      </c>
      <c r="I13" s="21"/>
      <c r="J13" s="5">
        <v>0.05</v>
      </c>
      <c r="L13" s="11">
        <f t="shared" si="0"/>
        <v>0.6</v>
      </c>
      <c r="M13" s="8">
        <f t="shared" si="1"/>
        <v>1</v>
      </c>
      <c r="O13" s="8">
        <f t="shared" si="2"/>
        <v>1</v>
      </c>
      <c r="P13" s="22"/>
    </row>
    <row r="14" spans="2:16">
      <c r="B14" s="35" t="s">
        <v>105</v>
      </c>
      <c r="C14" s="57" t="s">
        <v>59</v>
      </c>
      <c r="D14" s="25"/>
      <c r="E14" s="25"/>
      <c r="F14" s="25"/>
      <c r="G14" s="25"/>
      <c r="H14" s="25" t="s">
        <v>128</v>
      </c>
      <c r="I14" s="32"/>
      <c r="J14" s="26">
        <v>0.08</v>
      </c>
      <c r="K14" s="7"/>
      <c r="L14" s="11">
        <f t="shared" si="0"/>
        <v>0.95999999999999985</v>
      </c>
      <c r="M14" s="8">
        <f t="shared" si="1"/>
        <v>1</v>
      </c>
      <c r="O14" s="8">
        <f t="shared" si="2"/>
        <v>1</v>
      </c>
      <c r="P14" s="22"/>
    </row>
    <row r="15" spans="2:16">
      <c r="B15" s="36" t="s">
        <v>106</v>
      </c>
      <c r="C15" s="58"/>
      <c r="D15" s="27"/>
      <c r="E15" s="27"/>
      <c r="F15" s="27"/>
      <c r="G15" s="27"/>
      <c r="H15" s="53" t="s">
        <v>128</v>
      </c>
      <c r="I15" s="33"/>
      <c r="J15" s="52">
        <v>0.12</v>
      </c>
      <c r="L15" s="11">
        <f t="shared" si="0"/>
        <v>1.44</v>
      </c>
      <c r="M15" s="8">
        <f>IF(SUM(M16:M16)=0,0,1)</f>
        <v>1</v>
      </c>
      <c r="N15" s="9"/>
      <c r="O15" s="8">
        <f t="shared" si="2"/>
        <v>1</v>
      </c>
      <c r="P15" s="22"/>
    </row>
    <row r="16" spans="2:16">
      <c r="B16" s="35" t="s">
        <v>33</v>
      </c>
      <c r="C16" s="46" t="s">
        <v>64</v>
      </c>
      <c r="D16" s="23"/>
      <c r="E16" s="23"/>
      <c r="F16" s="23"/>
      <c r="G16" s="23"/>
      <c r="H16" s="23" t="s">
        <v>128</v>
      </c>
      <c r="I16" s="33"/>
      <c r="J16" s="24">
        <v>0.12</v>
      </c>
      <c r="K16" s="7">
        <f>SUM(J4:J16)</f>
        <v>1</v>
      </c>
      <c r="L16" s="11">
        <f>(IF(F16&lt;&gt;"",1/3,0)+IF(G16&lt;&gt;"",2/3,0)+IF(H16&lt;&gt;"",1,0))*J16*J$15*20*5</f>
        <v>1.44</v>
      </c>
      <c r="M16" s="8">
        <f>IF(D16="",IF(E16&lt;&gt;"",1,0)+IF(F16&lt;&gt;"",1,0)+IF(G16&lt;&gt;"",1,0)+IF(H16&lt;&gt;"",1,0),0)</f>
        <v>1</v>
      </c>
      <c r="O16" s="8">
        <f>IF(D16="",IF(E16&lt;&gt;"",1,0)+IF(F16&lt;&gt;"",1,0)+IF(G16&lt;&gt;"",1,0)+IF(H16&lt;&gt;"",1,0),1)</f>
        <v>1</v>
      </c>
      <c r="P16" s="22"/>
    </row>
    <row r="17" spans="2:16">
      <c r="B17" s="38" t="s">
        <v>3</v>
      </c>
      <c r="C17" s="14"/>
      <c r="D17" s="14"/>
      <c r="E17" s="14"/>
      <c r="F17" s="14"/>
      <c r="G17" s="14"/>
      <c r="H17" s="15"/>
      <c r="I17" s="21"/>
      <c r="J17" s="4">
        <v>0.05</v>
      </c>
      <c r="L17" s="18">
        <f>SUM(L18:L20)</f>
        <v>5</v>
      </c>
      <c r="M17" s="8">
        <f>IF(SUM(M18:M18)=0,0,1)</f>
        <v>1</v>
      </c>
      <c r="N17" s="9"/>
      <c r="O17" s="10"/>
      <c r="P17" s="54">
        <f>IF(M17=1,(L17/(J17*K$20)),"")</f>
        <v>100</v>
      </c>
    </row>
    <row r="18" spans="2:16">
      <c r="B18" s="35" t="s">
        <v>34</v>
      </c>
      <c r="C18" s="12" t="s">
        <v>65</v>
      </c>
      <c r="D18" s="3"/>
      <c r="E18" s="3"/>
      <c r="F18" s="3"/>
      <c r="G18" s="3"/>
      <c r="H18" s="3" t="s">
        <v>128</v>
      </c>
      <c r="I18" s="21"/>
      <c r="J18" s="5">
        <v>0.25</v>
      </c>
      <c r="K18" s="7"/>
      <c r="L18" s="11">
        <f>(IF(F18&lt;&gt;"",1/3,0)+IF(G18&lt;&gt;"",2/3,0)+IF(H18&lt;&gt;"",1,0))*J18*J$17*20*5</f>
        <v>1.25</v>
      </c>
      <c r="M18" s="8">
        <f t="shared" ref="M18:M20" si="3">IF(D18="",IF(E18&lt;&gt;"",1,0)+IF(F18&lt;&gt;"",1,0)+IF(G18&lt;&gt;"",1,0)+IF(H18&lt;&gt;"",1,0),0)</f>
        <v>1</v>
      </c>
      <c r="O18" s="8">
        <f t="shared" ref="O18:O20" si="4">IF(D18="",IF(E18&lt;&gt;"",1,0)+IF(F18&lt;&gt;"",1,0)+IF(G18&lt;&gt;"",1,0)+IF(H18&lt;&gt;"",1,0),1)</f>
        <v>1</v>
      </c>
      <c r="P18" s="22"/>
    </row>
    <row r="19" spans="2:16">
      <c r="B19" s="35" t="s">
        <v>35</v>
      </c>
      <c r="C19" s="12" t="s">
        <v>64</v>
      </c>
      <c r="D19" s="3"/>
      <c r="E19" s="3"/>
      <c r="F19" s="3"/>
      <c r="G19" s="3"/>
      <c r="H19" s="3" t="s">
        <v>128</v>
      </c>
      <c r="I19" s="21"/>
      <c r="J19" s="5">
        <v>0.25</v>
      </c>
      <c r="K19" s="7"/>
      <c r="L19" s="11">
        <f t="shared" ref="L19:L20" si="5">(IF(F19&lt;&gt;"",1/3,0)+IF(G19&lt;&gt;"",2/3,0)+IF(H19&lt;&gt;"",1,0))*J19*J$17*20*5</f>
        <v>1.25</v>
      </c>
      <c r="M19" s="8">
        <f t="shared" si="3"/>
        <v>1</v>
      </c>
      <c r="O19" s="8">
        <f t="shared" si="4"/>
        <v>1</v>
      </c>
      <c r="P19" s="22"/>
    </row>
    <row r="20" spans="2:16">
      <c r="B20" s="35" t="s">
        <v>36</v>
      </c>
      <c r="C20" s="12" t="s">
        <v>66</v>
      </c>
      <c r="D20" s="3"/>
      <c r="E20" s="3"/>
      <c r="F20" s="3"/>
      <c r="G20" s="3"/>
      <c r="H20" s="3" t="s">
        <v>128</v>
      </c>
      <c r="I20" s="21"/>
      <c r="J20" s="5">
        <v>0.5</v>
      </c>
      <c r="K20" s="7">
        <f>SUM(J18:J20)</f>
        <v>1</v>
      </c>
      <c r="L20" s="11">
        <f t="shared" si="5"/>
        <v>2.5</v>
      </c>
      <c r="M20" s="8">
        <f t="shared" si="3"/>
        <v>1</v>
      </c>
      <c r="O20" s="8">
        <f t="shared" si="4"/>
        <v>1</v>
      </c>
      <c r="P20" s="22"/>
    </row>
    <row r="21" spans="2:16">
      <c r="B21" s="38" t="s">
        <v>4</v>
      </c>
      <c r="C21" s="14"/>
      <c r="D21" s="14"/>
      <c r="E21" s="14"/>
      <c r="F21" s="14"/>
      <c r="G21" s="14"/>
      <c r="H21" s="15"/>
      <c r="I21" s="21"/>
      <c r="J21" s="4">
        <v>0.16</v>
      </c>
      <c r="L21" s="18">
        <f>SUM(L22:L34)</f>
        <v>16</v>
      </c>
      <c r="M21" s="8">
        <f>IF(SUM(M22:M22)=0,0,1)</f>
        <v>1</v>
      </c>
      <c r="N21" s="9"/>
      <c r="O21" s="10"/>
      <c r="P21" s="54">
        <f>IF(M21=1,(L21/(J21*K$20)),"")</f>
        <v>100</v>
      </c>
    </row>
    <row r="22" spans="2:16">
      <c r="B22" s="35" t="s">
        <v>93</v>
      </c>
      <c r="C22" s="57" t="s">
        <v>67</v>
      </c>
      <c r="D22" s="3"/>
      <c r="E22" s="3"/>
      <c r="F22" s="3"/>
      <c r="G22" s="3"/>
      <c r="H22" s="3" t="s">
        <v>128</v>
      </c>
      <c r="I22" s="21"/>
      <c r="J22" s="5">
        <v>0.14000000000000001</v>
      </c>
      <c r="K22" s="7"/>
      <c r="L22" s="11">
        <f t="shared" ref="L22:L33" si="6">(IF(F22&lt;&gt;"",1/3,0)+IF(G22&lt;&gt;"",2/3,0)+IF(H22&lt;&gt;"",1,0))*J22*J$21*20*5</f>
        <v>2.2400000000000002</v>
      </c>
      <c r="M22" s="8">
        <f t="shared" ref="M22:M34" si="7">IF(D22="",IF(E22&lt;&gt;"",1,0)+IF(F22&lt;&gt;"",1,0)+IF(G22&lt;&gt;"",1,0)+IF(H22&lt;&gt;"",1,0),0)</f>
        <v>1</v>
      </c>
      <c r="O22" s="8">
        <f t="shared" ref="O22:O34" si="8">IF(D22="",IF(E22&lt;&gt;"",1,0)+IF(F22&lt;&gt;"",1,0)+IF(G22&lt;&gt;"",1,0)+IF(H22&lt;&gt;"",1,0),1)</f>
        <v>1</v>
      </c>
      <c r="P22" s="22"/>
    </row>
    <row r="23" spans="2:16">
      <c r="B23" s="35" t="s">
        <v>94</v>
      </c>
      <c r="C23" s="59"/>
      <c r="D23" s="3"/>
      <c r="E23" s="3"/>
      <c r="F23" s="3"/>
      <c r="G23" s="3"/>
      <c r="H23" s="3" t="s">
        <v>128</v>
      </c>
      <c r="I23" s="21"/>
      <c r="J23" s="5">
        <v>0.03</v>
      </c>
      <c r="K23" s="7"/>
      <c r="L23" s="11">
        <f t="shared" si="6"/>
        <v>0.47999999999999993</v>
      </c>
      <c r="M23" s="8">
        <f t="shared" si="7"/>
        <v>1</v>
      </c>
      <c r="O23" s="8">
        <f t="shared" si="8"/>
        <v>1</v>
      </c>
      <c r="P23" s="22"/>
    </row>
    <row r="24" spans="2:16">
      <c r="B24" s="35" t="s">
        <v>99</v>
      </c>
      <c r="C24" s="58"/>
      <c r="D24" s="3"/>
      <c r="E24" s="3"/>
      <c r="F24" s="3"/>
      <c r="G24" s="3"/>
      <c r="H24" s="3" t="s">
        <v>128</v>
      </c>
      <c r="I24" s="21"/>
      <c r="J24" s="5">
        <v>0.06</v>
      </c>
      <c r="K24" s="7"/>
      <c r="L24" s="11">
        <f t="shared" si="6"/>
        <v>0.95999999999999985</v>
      </c>
      <c r="M24" s="8">
        <f t="shared" si="7"/>
        <v>1</v>
      </c>
      <c r="O24" s="8">
        <f t="shared" si="8"/>
        <v>1</v>
      </c>
      <c r="P24" s="22"/>
    </row>
    <row r="25" spans="2:16">
      <c r="B25" s="35" t="s">
        <v>95</v>
      </c>
      <c r="C25" s="57" t="s">
        <v>68</v>
      </c>
      <c r="D25" s="3"/>
      <c r="E25" s="3"/>
      <c r="F25" s="3"/>
      <c r="G25" s="3"/>
      <c r="H25" s="3" t="s">
        <v>128</v>
      </c>
      <c r="I25" s="21"/>
      <c r="J25" s="5">
        <v>0.15</v>
      </c>
      <c r="K25" s="7"/>
      <c r="L25" s="11">
        <f t="shared" si="6"/>
        <v>2.4</v>
      </c>
      <c r="M25" s="8">
        <f t="shared" si="7"/>
        <v>1</v>
      </c>
      <c r="O25" s="8">
        <f t="shared" si="8"/>
        <v>1</v>
      </c>
      <c r="P25" s="22"/>
    </row>
    <row r="26" spans="2:16">
      <c r="B26" s="35" t="s">
        <v>94</v>
      </c>
      <c r="C26" s="58"/>
      <c r="D26" s="3"/>
      <c r="E26" s="3"/>
      <c r="F26" s="3"/>
      <c r="G26" s="3"/>
      <c r="H26" s="3" t="s">
        <v>128</v>
      </c>
      <c r="I26" s="21"/>
      <c r="J26" s="5">
        <v>0.03</v>
      </c>
      <c r="K26" s="7"/>
      <c r="L26" s="11">
        <f t="shared" si="6"/>
        <v>0.47999999999999993</v>
      </c>
      <c r="M26" s="8">
        <f t="shared" si="7"/>
        <v>1</v>
      </c>
      <c r="O26" s="8">
        <f t="shared" si="8"/>
        <v>1</v>
      </c>
      <c r="P26" s="22"/>
    </row>
    <row r="27" spans="2:16">
      <c r="B27" s="35" t="s">
        <v>93</v>
      </c>
      <c r="C27" s="57" t="s">
        <v>69</v>
      </c>
      <c r="D27" s="3"/>
      <c r="E27" s="3"/>
      <c r="F27" s="3"/>
      <c r="G27" s="3"/>
      <c r="H27" s="3" t="s">
        <v>128</v>
      </c>
      <c r="I27" s="21"/>
      <c r="J27" s="5">
        <v>0.14000000000000001</v>
      </c>
      <c r="K27" s="7"/>
      <c r="L27" s="11">
        <f t="shared" si="6"/>
        <v>2.2400000000000002</v>
      </c>
      <c r="M27" s="8">
        <f t="shared" si="7"/>
        <v>1</v>
      </c>
      <c r="O27" s="8">
        <f t="shared" si="8"/>
        <v>1</v>
      </c>
      <c r="P27" s="22"/>
    </row>
    <row r="28" spans="2:16">
      <c r="B28" s="35" t="s">
        <v>37</v>
      </c>
      <c r="C28" s="58"/>
      <c r="D28" s="3"/>
      <c r="E28" s="3"/>
      <c r="F28" s="3"/>
      <c r="G28" s="3"/>
      <c r="H28" s="3" t="s">
        <v>128</v>
      </c>
      <c r="I28" s="21"/>
      <c r="J28" s="5">
        <v>0.03</v>
      </c>
      <c r="K28" s="7"/>
      <c r="L28" s="11">
        <f t="shared" si="6"/>
        <v>0.47999999999999993</v>
      </c>
      <c r="M28" s="8">
        <f t="shared" si="7"/>
        <v>1</v>
      </c>
      <c r="O28" s="8">
        <f t="shared" si="8"/>
        <v>1</v>
      </c>
      <c r="P28" s="22"/>
    </row>
    <row r="29" spans="2:16">
      <c r="B29" s="35" t="s">
        <v>38</v>
      </c>
      <c r="C29" s="57" t="s">
        <v>70</v>
      </c>
      <c r="D29" s="3"/>
      <c r="E29" s="3"/>
      <c r="F29" s="3"/>
      <c r="G29" s="3"/>
      <c r="H29" s="3" t="s">
        <v>128</v>
      </c>
      <c r="I29" s="21"/>
      <c r="J29" s="5">
        <v>0.08</v>
      </c>
      <c r="K29" s="7"/>
      <c r="L29" s="11">
        <f t="shared" si="6"/>
        <v>1.28</v>
      </c>
      <c r="M29" s="8">
        <f t="shared" si="7"/>
        <v>1</v>
      </c>
      <c r="O29" s="8">
        <f t="shared" si="8"/>
        <v>1</v>
      </c>
      <c r="P29" s="22"/>
    </row>
    <row r="30" spans="2:16">
      <c r="B30" s="35" t="s">
        <v>37</v>
      </c>
      <c r="C30" s="58"/>
      <c r="D30" s="3"/>
      <c r="E30" s="3"/>
      <c r="F30" s="3"/>
      <c r="G30" s="3"/>
      <c r="H30" s="3" t="s">
        <v>128</v>
      </c>
      <c r="I30" s="21"/>
      <c r="J30" s="5">
        <v>0.03</v>
      </c>
      <c r="K30" s="7"/>
      <c r="L30" s="11">
        <f t="shared" si="6"/>
        <v>0.47999999999999993</v>
      </c>
      <c r="M30" s="8">
        <f t="shared" si="7"/>
        <v>1</v>
      </c>
      <c r="O30" s="8">
        <f t="shared" si="8"/>
        <v>1</v>
      </c>
      <c r="P30" s="22"/>
    </row>
    <row r="31" spans="2:16">
      <c r="B31" s="35" t="s">
        <v>103</v>
      </c>
      <c r="C31" s="57" t="s">
        <v>6</v>
      </c>
      <c r="D31" s="3"/>
      <c r="E31" s="3"/>
      <c r="F31" s="3"/>
      <c r="G31" s="3"/>
      <c r="H31" s="3" t="s">
        <v>128</v>
      </c>
      <c r="I31" s="21"/>
      <c r="J31" s="5">
        <v>0.1</v>
      </c>
      <c r="K31" s="7"/>
      <c r="L31" s="11">
        <f t="shared" si="6"/>
        <v>1.6</v>
      </c>
      <c r="M31" s="8">
        <f t="shared" si="7"/>
        <v>1</v>
      </c>
      <c r="O31" s="8">
        <f t="shared" si="8"/>
        <v>1</v>
      </c>
      <c r="P31" s="22"/>
    </row>
    <row r="32" spans="2:16">
      <c r="B32" s="35" t="s">
        <v>37</v>
      </c>
      <c r="C32" s="58"/>
      <c r="D32" s="3"/>
      <c r="E32" s="3"/>
      <c r="F32" s="3"/>
      <c r="G32" s="3"/>
      <c r="H32" s="3" t="s">
        <v>128</v>
      </c>
      <c r="I32" s="21"/>
      <c r="J32" s="5">
        <v>0.03</v>
      </c>
      <c r="K32" s="7"/>
      <c r="L32" s="11">
        <f t="shared" si="6"/>
        <v>0.47999999999999993</v>
      </c>
      <c r="M32" s="8">
        <f t="shared" si="7"/>
        <v>1</v>
      </c>
      <c r="O32" s="8">
        <f t="shared" si="8"/>
        <v>1</v>
      </c>
      <c r="P32" s="22"/>
    </row>
    <row r="33" spans="2:16">
      <c r="B33" s="35" t="s">
        <v>95</v>
      </c>
      <c r="C33" s="57" t="s">
        <v>71</v>
      </c>
      <c r="D33" s="3"/>
      <c r="E33" s="3"/>
      <c r="F33" s="3"/>
      <c r="G33" s="3"/>
      <c r="H33" s="3" t="s">
        <v>128</v>
      </c>
      <c r="I33" s="21"/>
      <c r="J33" s="5">
        <v>0.15</v>
      </c>
      <c r="K33" s="7"/>
      <c r="L33" s="11">
        <f t="shared" si="6"/>
        <v>2.4</v>
      </c>
      <c r="M33" s="8">
        <f t="shared" si="7"/>
        <v>1</v>
      </c>
      <c r="O33" s="8">
        <f t="shared" si="8"/>
        <v>1</v>
      </c>
      <c r="P33" s="22"/>
    </row>
    <row r="34" spans="2:16">
      <c r="B34" s="35" t="s">
        <v>37</v>
      </c>
      <c r="C34" s="58"/>
      <c r="D34" s="3"/>
      <c r="E34" s="3"/>
      <c r="F34" s="3"/>
      <c r="G34" s="3"/>
      <c r="H34" s="3" t="s">
        <v>128</v>
      </c>
      <c r="I34" s="21"/>
      <c r="J34" s="5">
        <v>0.03</v>
      </c>
      <c r="K34" s="7">
        <f>SUM(J22:J34)</f>
        <v>1</v>
      </c>
      <c r="L34" s="11">
        <f>(IF(F34&lt;&gt;"",1/3,0)+IF(G34&lt;&gt;"",2/3,0)+IF(H34&lt;&gt;"",1,0))*J34*J$21*20*5</f>
        <v>0.47999999999999993</v>
      </c>
      <c r="M34" s="8">
        <f t="shared" si="7"/>
        <v>1</v>
      </c>
      <c r="O34" s="8">
        <f t="shared" si="8"/>
        <v>1</v>
      </c>
      <c r="P34" s="22"/>
    </row>
    <row r="35" spans="2:16">
      <c r="B35" s="38" t="s">
        <v>5</v>
      </c>
      <c r="C35" s="14"/>
      <c r="D35" s="14"/>
      <c r="E35" s="14"/>
      <c r="F35" s="14"/>
      <c r="G35" s="14"/>
      <c r="H35" s="15"/>
      <c r="I35" s="21"/>
      <c r="J35" s="4">
        <v>0.15</v>
      </c>
      <c r="L35" s="18">
        <f>SUM(L36:L41)</f>
        <v>15</v>
      </c>
      <c r="M35" s="8">
        <f>IF(SUM(M36:M36)=0,0,1)</f>
        <v>1</v>
      </c>
      <c r="N35" s="9"/>
      <c r="O35" s="10"/>
      <c r="P35" s="54">
        <f>IF(M35=1,(L35/(J35*K$34)),"")</f>
        <v>100</v>
      </c>
    </row>
    <row r="36" spans="2:16">
      <c r="B36" s="35" t="s">
        <v>124</v>
      </c>
      <c r="C36" s="45" t="s">
        <v>72</v>
      </c>
      <c r="D36" s="3"/>
      <c r="E36" s="3"/>
      <c r="F36" s="3"/>
      <c r="G36" s="3"/>
      <c r="H36" s="3" t="s">
        <v>128</v>
      </c>
      <c r="I36" s="21"/>
      <c r="J36" s="5">
        <v>0.1</v>
      </c>
      <c r="K36" s="7"/>
      <c r="L36" s="11">
        <f>(IF(F36&lt;&gt;"",1/3,0)+IF(G36&lt;&gt;"",2/3,0)+IF(H36&lt;&gt;"",1,0))*J36*J$35*20*5</f>
        <v>1.5</v>
      </c>
      <c r="M36" s="8">
        <f t="shared" ref="M36:M39" si="9">IF(D36="",IF(E36&lt;&gt;"",1,0)+IF(F36&lt;&gt;"",1,0)+IF(G36&lt;&gt;"",1,0)+IF(H36&lt;&gt;"",1,0),0)</f>
        <v>1</v>
      </c>
      <c r="O36" s="8">
        <f t="shared" ref="O36:O40" si="10">IF(D36="",IF(E36&lt;&gt;"",1,0)+IF(F36&lt;&gt;"",1,0)+IF(G36&lt;&gt;"",1,0)+IF(H36&lt;&gt;"",1,0),1)</f>
        <v>1</v>
      </c>
      <c r="P36" s="22"/>
    </row>
    <row r="37" spans="2:16">
      <c r="B37" s="35" t="s">
        <v>96</v>
      </c>
      <c r="C37" s="45" t="s">
        <v>73</v>
      </c>
      <c r="D37" s="3"/>
      <c r="E37" s="3"/>
      <c r="F37" s="3"/>
      <c r="G37" s="3"/>
      <c r="H37" s="3" t="s">
        <v>128</v>
      </c>
      <c r="I37" s="21"/>
      <c r="J37" s="5">
        <v>0.1</v>
      </c>
      <c r="K37" s="7"/>
      <c r="L37" s="11">
        <f t="shared" ref="L37:L41" si="11">(IF(F37&lt;&gt;"",1/3,0)+IF(G37&lt;&gt;"",2/3,0)+IF(H37&lt;&gt;"",1,0))*J37*J$35*20*5</f>
        <v>1.5</v>
      </c>
      <c r="M37" s="8">
        <f t="shared" si="9"/>
        <v>1</v>
      </c>
      <c r="O37" s="8">
        <f t="shared" si="10"/>
        <v>1</v>
      </c>
      <c r="P37" s="22"/>
    </row>
    <row r="38" spans="2:16">
      <c r="B38" s="35" t="s">
        <v>125</v>
      </c>
      <c r="C38" s="45" t="s">
        <v>74</v>
      </c>
      <c r="D38" s="3"/>
      <c r="E38" s="3"/>
      <c r="F38" s="3"/>
      <c r="G38" s="3"/>
      <c r="H38" s="3" t="s">
        <v>128</v>
      </c>
      <c r="I38" s="21"/>
      <c r="J38" s="5">
        <v>0.3</v>
      </c>
      <c r="K38" s="7"/>
      <c r="L38" s="11">
        <f t="shared" si="11"/>
        <v>4.5</v>
      </c>
      <c r="M38" s="8">
        <f t="shared" si="9"/>
        <v>1</v>
      </c>
      <c r="O38" s="8">
        <f t="shared" si="10"/>
        <v>1</v>
      </c>
      <c r="P38" s="22"/>
    </row>
    <row r="39" spans="2:16">
      <c r="B39" s="40" t="s">
        <v>127</v>
      </c>
      <c r="C39" s="47" t="s">
        <v>75</v>
      </c>
      <c r="D39" s="3"/>
      <c r="E39" s="3"/>
      <c r="F39" s="3"/>
      <c r="G39" s="3"/>
      <c r="H39" s="3" t="s">
        <v>128</v>
      </c>
      <c r="I39" s="21"/>
      <c r="J39" s="5">
        <v>0.1</v>
      </c>
      <c r="K39" s="7"/>
      <c r="L39" s="11">
        <f t="shared" si="11"/>
        <v>1.5</v>
      </c>
      <c r="M39" s="8">
        <f t="shared" si="9"/>
        <v>1</v>
      </c>
      <c r="O39" s="8">
        <f t="shared" si="10"/>
        <v>1</v>
      </c>
      <c r="P39" s="22"/>
    </row>
    <row r="40" spans="2:16">
      <c r="B40" s="41" t="s">
        <v>117</v>
      </c>
      <c r="C40" s="48" t="s">
        <v>76</v>
      </c>
      <c r="D40" s="27"/>
      <c r="E40" s="27"/>
      <c r="F40" s="27"/>
      <c r="G40" s="27"/>
      <c r="H40" s="3" t="s">
        <v>128</v>
      </c>
      <c r="I40" s="28"/>
      <c r="J40" s="52">
        <v>0.2</v>
      </c>
      <c r="L40" s="11">
        <f t="shared" si="11"/>
        <v>3</v>
      </c>
      <c r="M40" s="8">
        <f>IF(SUM(M41:M41)=0,0,1)</f>
        <v>1</v>
      </c>
      <c r="N40" s="9"/>
      <c r="O40" s="8">
        <f t="shared" si="10"/>
        <v>1</v>
      </c>
      <c r="P40" s="22"/>
    </row>
    <row r="41" spans="2:16">
      <c r="B41" s="42" t="s">
        <v>104</v>
      </c>
      <c r="C41" s="47" t="s">
        <v>20</v>
      </c>
      <c r="D41" s="3"/>
      <c r="E41" s="3"/>
      <c r="F41" s="3"/>
      <c r="G41" s="3"/>
      <c r="H41" s="3" t="s">
        <v>128</v>
      </c>
      <c r="I41" s="21"/>
      <c r="J41" s="5">
        <v>0.2</v>
      </c>
      <c r="K41" s="7">
        <f>SUM(J36:J41)</f>
        <v>1</v>
      </c>
      <c r="L41" s="11">
        <f t="shared" si="11"/>
        <v>3</v>
      </c>
      <c r="M41" s="8">
        <f t="shared" ref="M41" si="12">IF(D41="",IF(E41&lt;&gt;"",1,0)+IF(F41&lt;&gt;"",1,0)+IF(G41&lt;&gt;"",1,0)+IF(H41&lt;&gt;"",1,0),0)</f>
        <v>1</v>
      </c>
      <c r="O41" s="8">
        <f t="shared" ref="O41" si="13">IF(D41="",IF(E41&lt;&gt;"",1,0)+IF(F41&lt;&gt;"",1,0)+IF(G41&lt;&gt;"",1,0)+IF(H41&lt;&gt;"",1,0),1)</f>
        <v>1</v>
      </c>
      <c r="P41" s="22"/>
    </row>
    <row r="42" spans="2:16">
      <c r="B42" s="39" t="s">
        <v>8</v>
      </c>
      <c r="C42" s="14"/>
      <c r="D42" s="14"/>
      <c r="E42" s="14"/>
      <c r="F42" s="14"/>
      <c r="G42" s="14"/>
      <c r="H42" s="15"/>
      <c r="I42" s="1"/>
      <c r="J42" s="4">
        <v>0.1</v>
      </c>
      <c r="L42" s="18">
        <f>SUM(L43:L46)</f>
        <v>10</v>
      </c>
      <c r="M42" s="8">
        <f>IF(SUM(M43:M43)=0,0,1)</f>
        <v>1</v>
      </c>
      <c r="N42" s="9"/>
      <c r="O42" s="10"/>
      <c r="P42" s="54">
        <f>IF(M42=1,(L42/(J42*K$41)),"")</f>
        <v>100</v>
      </c>
    </row>
    <row r="43" spans="2:16">
      <c r="B43" s="42" t="s">
        <v>110</v>
      </c>
      <c r="C43" s="47" t="s">
        <v>77</v>
      </c>
      <c r="D43" s="3"/>
      <c r="E43" s="3"/>
      <c r="F43" s="3"/>
      <c r="G43" s="3"/>
      <c r="H43" s="3" t="s">
        <v>128</v>
      </c>
      <c r="I43" s="21"/>
      <c r="J43" s="5">
        <v>0.25</v>
      </c>
      <c r="K43" s="7"/>
      <c r="L43" s="11">
        <f>(IF(F43&lt;&gt;"",1/3,0)+IF(G43&lt;&gt;"",2/3,0)+IF(H43&lt;&gt;"",1,0))*J43*J$42*20*5</f>
        <v>2.5</v>
      </c>
      <c r="M43" s="8">
        <f t="shared" ref="M43:M46" si="14">IF(D43="",IF(E43&lt;&gt;"",1,0)+IF(F43&lt;&gt;"",1,0)+IF(G43&lt;&gt;"",1,0)+IF(H43&lt;&gt;"",1,0),0)</f>
        <v>1</v>
      </c>
      <c r="O43" s="8">
        <f t="shared" ref="O43:O46" si="15">IF(D43="",IF(E43&lt;&gt;"",1,0)+IF(F43&lt;&gt;"",1,0)+IF(G43&lt;&gt;"",1,0)+IF(H43&lt;&gt;"",1,0),1)</f>
        <v>1</v>
      </c>
      <c r="P43" s="22"/>
    </row>
    <row r="44" spans="2:16">
      <c r="B44" s="42" t="s">
        <v>113</v>
      </c>
      <c r="C44" s="47" t="s">
        <v>78</v>
      </c>
      <c r="D44" s="3"/>
      <c r="E44" s="3"/>
      <c r="F44" s="3"/>
      <c r="G44" s="3"/>
      <c r="H44" s="3" t="s">
        <v>128</v>
      </c>
      <c r="I44" s="21"/>
      <c r="J44" s="5">
        <v>0.25</v>
      </c>
      <c r="K44" s="7"/>
      <c r="L44" s="11">
        <f t="shared" ref="L44:L46" si="16">(IF(F44&lt;&gt;"",1/3,0)+IF(G44&lt;&gt;"",2/3,0)+IF(H44&lt;&gt;"",1,0))*J44*J$42*20*5</f>
        <v>2.5</v>
      </c>
      <c r="M44" s="8">
        <f t="shared" si="14"/>
        <v>1</v>
      </c>
      <c r="O44" s="8">
        <f t="shared" si="15"/>
        <v>1</v>
      </c>
      <c r="P44" s="22"/>
    </row>
    <row r="45" spans="2:16">
      <c r="B45" s="42" t="s">
        <v>114</v>
      </c>
      <c r="C45" s="47" t="s">
        <v>79</v>
      </c>
      <c r="D45" s="3"/>
      <c r="E45" s="3"/>
      <c r="F45" s="3"/>
      <c r="G45" s="3"/>
      <c r="H45" s="3" t="s">
        <v>128</v>
      </c>
      <c r="I45" s="21"/>
      <c r="J45" s="5">
        <v>0.25</v>
      </c>
      <c r="K45" s="7"/>
      <c r="L45" s="11">
        <f t="shared" si="16"/>
        <v>2.5</v>
      </c>
      <c r="M45" s="8">
        <f t="shared" si="14"/>
        <v>1</v>
      </c>
      <c r="O45" s="8">
        <f t="shared" si="15"/>
        <v>1</v>
      </c>
      <c r="P45" s="22"/>
    </row>
    <row r="46" spans="2:16">
      <c r="B46" s="42" t="s">
        <v>39</v>
      </c>
      <c r="C46" s="47" t="s">
        <v>80</v>
      </c>
      <c r="D46" s="3"/>
      <c r="E46" s="3"/>
      <c r="F46" s="3"/>
      <c r="G46" s="3"/>
      <c r="H46" s="3" t="s">
        <v>128</v>
      </c>
      <c r="I46" s="21"/>
      <c r="J46" s="5">
        <v>0.25</v>
      </c>
      <c r="K46" s="7">
        <f>SUM(J43:J46)</f>
        <v>1</v>
      </c>
      <c r="L46" s="11">
        <f t="shared" si="16"/>
        <v>2.5</v>
      </c>
      <c r="M46" s="8">
        <f t="shared" si="14"/>
        <v>1</v>
      </c>
      <c r="O46" s="8">
        <f t="shared" si="15"/>
        <v>1</v>
      </c>
      <c r="P46" s="22"/>
    </row>
    <row r="47" spans="2:16">
      <c r="B47" s="39" t="s">
        <v>29</v>
      </c>
      <c r="C47" s="29"/>
      <c r="D47" s="30"/>
      <c r="E47" s="30"/>
      <c r="F47" s="30"/>
      <c r="G47" s="30"/>
      <c r="H47" s="31"/>
      <c r="I47" s="21"/>
      <c r="J47" s="50">
        <v>0.25</v>
      </c>
      <c r="K47" s="7"/>
      <c r="L47" s="18">
        <f>SUM(L48:L58)</f>
        <v>25</v>
      </c>
      <c r="M47" s="8">
        <f>IF(SUM(M48:M48)=0,0,1)</f>
        <v>1</v>
      </c>
      <c r="O47" s="8"/>
      <c r="P47" s="54">
        <f>IF(M47=1,(L47/(J47*K$58)),"")</f>
        <v>99.999999999999972</v>
      </c>
    </row>
    <row r="48" spans="2:16">
      <c r="B48" s="42" t="s">
        <v>126</v>
      </c>
      <c r="C48" s="47" t="s">
        <v>74</v>
      </c>
      <c r="D48" s="3"/>
      <c r="E48" s="3"/>
      <c r="F48" s="3"/>
      <c r="G48" s="3"/>
      <c r="H48" s="3" t="s">
        <v>128</v>
      </c>
      <c r="I48" s="21"/>
      <c r="J48" s="5">
        <v>7.0000000000000007E-2</v>
      </c>
      <c r="K48" s="7"/>
      <c r="L48" s="11">
        <f t="shared" ref="L48:L57" si="17">(IF(F48&lt;&gt;"",1/3,0)+IF(G48&lt;&gt;"",2/3,0)+IF(H48&lt;&gt;"",1,0))*J48*J$47*20*5</f>
        <v>1.7500000000000002</v>
      </c>
      <c r="M48" s="8">
        <f t="shared" ref="M48:M58" si="18">IF(D48="",IF(E48&lt;&gt;"",1,0)+IF(F48&lt;&gt;"",1,0)+IF(G48&lt;&gt;"",1,0)+IF(H48&lt;&gt;"",1,0),0)</f>
        <v>1</v>
      </c>
      <c r="O48" s="8">
        <f t="shared" ref="O48:O58" si="19">IF(D48="",IF(E48&lt;&gt;"",1,0)+IF(F48&lt;&gt;"",1,0)+IF(G48&lt;&gt;"",1,0)+IF(H48&lt;&gt;"",1,0),1)</f>
        <v>1</v>
      </c>
      <c r="P48" s="22"/>
    </row>
    <row r="49" spans="2:16">
      <c r="B49" s="42" t="s">
        <v>40</v>
      </c>
      <c r="C49" s="49" t="s">
        <v>81</v>
      </c>
      <c r="D49" s="3"/>
      <c r="E49" s="3"/>
      <c r="F49" s="3"/>
      <c r="G49" s="3"/>
      <c r="H49" s="3" t="s">
        <v>128</v>
      </c>
      <c r="I49" s="21"/>
      <c r="J49" s="5">
        <v>0.13</v>
      </c>
      <c r="K49" s="7"/>
      <c r="L49" s="11">
        <f t="shared" si="17"/>
        <v>3.25</v>
      </c>
      <c r="M49" s="8">
        <f t="shared" si="18"/>
        <v>1</v>
      </c>
      <c r="O49" s="8">
        <f t="shared" si="19"/>
        <v>1</v>
      </c>
      <c r="P49" s="22"/>
    </row>
    <row r="50" spans="2:16">
      <c r="B50" s="42" t="s">
        <v>102</v>
      </c>
      <c r="C50" s="49" t="s">
        <v>17</v>
      </c>
      <c r="D50" s="3"/>
      <c r="E50" s="3"/>
      <c r="F50" s="3"/>
      <c r="G50" s="3"/>
      <c r="H50" s="3" t="s">
        <v>128</v>
      </c>
      <c r="I50" s="21"/>
      <c r="J50" s="5">
        <v>0.1</v>
      </c>
      <c r="K50" s="7"/>
      <c r="L50" s="11">
        <f t="shared" si="17"/>
        <v>2.5</v>
      </c>
      <c r="M50" s="8">
        <f t="shared" si="18"/>
        <v>1</v>
      </c>
      <c r="O50" s="8">
        <f t="shared" si="19"/>
        <v>1</v>
      </c>
      <c r="P50" s="22"/>
    </row>
    <row r="51" spans="2:16">
      <c r="B51" s="42" t="s">
        <v>102</v>
      </c>
      <c r="C51" s="49" t="s">
        <v>56</v>
      </c>
      <c r="D51" s="3"/>
      <c r="E51" s="3"/>
      <c r="F51" s="3"/>
      <c r="G51" s="3"/>
      <c r="H51" s="3" t="s">
        <v>128</v>
      </c>
      <c r="I51" s="21"/>
      <c r="J51" s="5">
        <v>0.1</v>
      </c>
      <c r="K51" s="7"/>
      <c r="L51" s="11">
        <f t="shared" si="17"/>
        <v>2.5</v>
      </c>
      <c r="M51" s="8">
        <f t="shared" si="18"/>
        <v>1</v>
      </c>
      <c r="O51" s="8">
        <f t="shared" si="19"/>
        <v>1</v>
      </c>
      <c r="P51" s="22"/>
    </row>
    <row r="52" spans="2:16">
      <c r="B52" s="42" t="s">
        <v>102</v>
      </c>
      <c r="C52" s="49" t="s">
        <v>18</v>
      </c>
      <c r="D52" s="3"/>
      <c r="E52" s="3"/>
      <c r="F52" s="3"/>
      <c r="G52" s="3"/>
      <c r="H52" s="3" t="s">
        <v>128</v>
      </c>
      <c r="I52" s="21"/>
      <c r="J52" s="5">
        <v>0.1</v>
      </c>
      <c r="K52" s="7"/>
      <c r="L52" s="11">
        <f t="shared" si="17"/>
        <v>2.5</v>
      </c>
      <c r="M52" s="8">
        <f t="shared" si="18"/>
        <v>1</v>
      </c>
      <c r="O52" s="8">
        <f t="shared" si="19"/>
        <v>1</v>
      </c>
      <c r="P52" s="22"/>
    </row>
    <row r="53" spans="2:16">
      <c r="B53" s="42" t="s">
        <v>41</v>
      </c>
      <c r="C53" s="49" t="s">
        <v>82</v>
      </c>
      <c r="D53" s="3"/>
      <c r="E53" s="3"/>
      <c r="F53" s="3"/>
      <c r="G53" s="3"/>
      <c r="H53" s="3" t="s">
        <v>128</v>
      </c>
      <c r="I53" s="21"/>
      <c r="J53" s="5">
        <v>0.03</v>
      </c>
      <c r="K53" s="7"/>
      <c r="L53" s="11">
        <f t="shared" si="17"/>
        <v>0.75</v>
      </c>
      <c r="M53" s="8">
        <f t="shared" si="18"/>
        <v>1</v>
      </c>
      <c r="O53" s="8">
        <f t="shared" si="19"/>
        <v>1</v>
      </c>
      <c r="P53" s="22"/>
    </row>
    <row r="54" spans="2:16">
      <c r="B54" s="42" t="s">
        <v>42</v>
      </c>
      <c r="C54" s="49" t="s">
        <v>83</v>
      </c>
      <c r="D54" s="3"/>
      <c r="E54" s="3"/>
      <c r="F54" s="3"/>
      <c r="G54" s="3"/>
      <c r="H54" s="3" t="s">
        <v>128</v>
      </c>
      <c r="I54" s="21"/>
      <c r="J54" s="5">
        <v>0.1</v>
      </c>
      <c r="K54" s="7"/>
      <c r="L54" s="11">
        <f t="shared" si="17"/>
        <v>2.5</v>
      </c>
      <c r="M54" s="8">
        <f t="shared" si="18"/>
        <v>1</v>
      </c>
      <c r="O54" s="8">
        <f t="shared" si="19"/>
        <v>1</v>
      </c>
      <c r="P54" s="22"/>
    </row>
    <row r="55" spans="2:16">
      <c r="B55" s="42" t="s">
        <v>107</v>
      </c>
      <c r="C55" s="51" t="s">
        <v>84</v>
      </c>
      <c r="D55" s="3"/>
      <c r="E55" s="3"/>
      <c r="F55" s="3"/>
      <c r="G55" s="3"/>
      <c r="H55" s="3" t="s">
        <v>128</v>
      </c>
      <c r="I55" s="21"/>
      <c r="J55" s="5">
        <v>0.15</v>
      </c>
      <c r="K55" s="7"/>
      <c r="L55" s="11">
        <f t="shared" si="17"/>
        <v>3.75</v>
      </c>
      <c r="M55" s="8">
        <f t="shared" si="18"/>
        <v>1</v>
      </c>
      <c r="O55" s="8">
        <f t="shared" si="19"/>
        <v>1</v>
      </c>
      <c r="P55" s="22"/>
    </row>
    <row r="56" spans="2:16">
      <c r="B56" s="42" t="s">
        <v>43</v>
      </c>
      <c r="C56" s="49" t="s">
        <v>85</v>
      </c>
      <c r="D56" s="3"/>
      <c r="E56" s="3"/>
      <c r="F56" s="3"/>
      <c r="G56" s="3"/>
      <c r="H56" s="3" t="s">
        <v>128</v>
      </c>
      <c r="I56" s="21"/>
      <c r="J56" s="5">
        <v>7.0000000000000007E-2</v>
      </c>
      <c r="K56" s="7"/>
      <c r="L56" s="11">
        <f t="shared" si="17"/>
        <v>1.7500000000000002</v>
      </c>
      <c r="M56" s="8">
        <f t="shared" si="18"/>
        <v>1</v>
      </c>
      <c r="O56" s="8">
        <f t="shared" si="19"/>
        <v>1</v>
      </c>
      <c r="P56" s="22"/>
    </row>
    <row r="57" spans="2:16">
      <c r="B57" s="42" t="s">
        <v>109</v>
      </c>
      <c r="C57" s="49" t="s">
        <v>86</v>
      </c>
      <c r="D57" s="3"/>
      <c r="E57" s="3"/>
      <c r="F57" s="3"/>
      <c r="G57" s="3"/>
      <c r="H57" s="3" t="s">
        <v>128</v>
      </c>
      <c r="I57" s="21"/>
      <c r="J57" s="5">
        <v>0.06</v>
      </c>
      <c r="K57" s="7"/>
      <c r="L57" s="11">
        <f t="shared" si="17"/>
        <v>1.5</v>
      </c>
      <c r="M57" s="8">
        <f t="shared" si="18"/>
        <v>1</v>
      </c>
      <c r="O57" s="8">
        <f t="shared" si="19"/>
        <v>1</v>
      </c>
      <c r="P57" s="22"/>
    </row>
    <row r="58" spans="2:16">
      <c r="B58" s="42" t="s">
        <v>97</v>
      </c>
      <c r="C58" s="49" t="s">
        <v>66</v>
      </c>
      <c r="D58" s="3"/>
      <c r="E58" s="3"/>
      <c r="F58" s="3"/>
      <c r="G58" s="3"/>
      <c r="H58" s="3" t="s">
        <v>128</v>
      </c>
      <c r="I58" s="21"/>
      <c r="J58" s="5">
        <v>0.09</v>
      </c>
      <c r="K58" s="7">
        <f>SUM(J48:J58)</f>
        <v>1.0000000000000002</v>
      </c>
      <c r="L58" s="11">
        <f>(IF(F58&lt;&gt;"",1/3,0)+IF(G58&lt;&gt;"",2/3,0)+IF(H58&lt;&gt;"",1,0))*J58*J$47*20*5</f>
        <v>2.25</v>
      </c>
      <c r="M58" s="8">
        <f t="shared" si="18"/>
        <v>1</v>
      </c>
      <c r="O58" s="8">
        <f t="shared" si="19"/>
        <v>1</v>
      </c>
      <c r="P58" s="22"/>
    </row>
    <row r="59" spans="2:16">
      <c r="B59" s="39" t="s">
        <v>9</v>
      </c>
      <c r="C59" s="14"/>
      <c r="D59" s="44"/>
      <c r="E59" s="44"/>
      <c r="F59" s="44"/>
      <c r="G59" s="44"/>
      <c r="H59" s="44"/>
      <c r="I59" s="1"/>
      <c r="J59" s="4">
        <v>0.03</v>
      </c>
      <c r="L59" s="18">
        <f>SUM(L60)</f>
        <v>3</v>
      </c>
      <c r="M59" s="8">
        <f>IF(SUM(M60:M60)=0,0,1)</f>
        <v>1</v>
      </c>
      <c r="N59" s="9"/>
      <c r="O59" s="10"/>
      <c r="P59" s="54">
        <f>IF(M59=1,(L59/(J59*K$60)),"")</f>
        <v>100</v>
      </c>
    </row>
    <row r="60" spans="2:16">
      <c r="B60" s="42" t="s">
        <v>112</v>
      </c>
      <c r="C60" s="49" t="s">
        <v>78</v>
      </c>
      <c r="D60" s="3"/>
      <c r="E60" s="3"/>
      <c r="F60" s="3"/>
      <c r="G60" s="3"/>
      <c r="H60" s="3" t="s">
        <v>128</v>
      </c>
      <c r="I60" s="21"/>
      <c r="J60" s="5">
        <v>1</v>
      </c>
      <c r="K60" s="7">
        <f>SUM(J60)</f>
        <v>1</v>
      </c>
      <c r="L60" s="11">
        <f>(IF(F60&lt;&gt;"",1/3,0)+IF(G60&lt;&gt;"",2/3,0)+IF(H60&lt;&gt;"",1,0))*J60*J$59*20*5</f>
        <v>3</v>
      </c>
      <c r="M60" s="8">
        <f t="shared" ref="M60" si="20">IF(D60="",IF(E60&lt;&gt;"",1,0)+IF(F60&lt;&gt;"",1,0)+IF(G60&lt;&gt;"",1,0)+IF(H60&lt;&gt;"",1,0),0)</f>
        <v>1</v>
      </c>
      <c r="O60" s="8">
        <f t="shared" ref="O60" si="21">IF(D60="",IF(E60&lt;&gt;"",1,0)+IF(F60&lt;&gt;"",1,0)+IF(G60&lt;&gt;"",1,0)+IF(H60&lt;&gt;"",1,0),1)</f>
        <v>1</v>
      </c>
      <c r="P60" s="22"/>
    </row>
    <row r="61" spans="2:16">
      <c r="B61" s="39" t="s">
        <v>10</v>
      </c>
      <c r="C61" s="14"/>
      <c r="D61" s="44"/>
      <c r="E61" s="44"/>
      <c r="F61" s="44"/>
      <c r="G61" s="44"/>
      <c r="H61" s="44"/>
      <c r="I61" s="1"/>
      <c r="J61" s="4">
        <v>0.1</v>
      </c>
      <c r="L61" s="18">
        <f>SUM(L62:L74)</f>
        <v>10</v>
      </c>
      <c r="M61" s="8">
        <f>IF(SUM(M62:M62)=0,0,1)</f>
        <v>1</v>
      </c>
      <c r="N61" s="9"/>
      <c r="O61" s="10"/>
      <c r="P61" s="54">
        <f>IF(M61=1,(L61/(J61*K$74)),"")</f>
        <v>100.00000000000001</v>
      </c>
    </row>
    <row r="62" spans="2:16" ht="15" customHeight="1">
      <c r="B62" s="42" t="s">
        <v>120</v>
      </c>
      <c r="C62" s="49" t="s">
        <v>60</v>
      </c>
      <c r="D62" s="3"/>
      <c r="E62" s="3"/>
      <c r="F62" s="3"/>
      <c r="G62" s="3"/>
      <c r="H62" s="3" t="s">
        <v>128</v>
      </c>
      <c r="I62" s="21"/>
      <c r="J62" s="5">
        <v>0.1</v>
      </c>
      <c r="K62" s="7"/>
      <c r="L62" s="11">
        <f t="shared" ref="L62:L73" si="22">(IF(F62&lt;&gt;"",1/3,0)+IF(G62&lt;&gt;"",2/3,0)+IF(H62&lt;&gt;"",1,0))*J62*J$61*20*5</f>
        <v>1.0000000000000002</v>
      </c>
      <c r="M62" s="8">
        <f t="shared" ref="M62:M74" si="23">IF(D62="",IF(E62&lt;&gt;"",1,0)+IF(F62&lt;&gt;"",1,0)+IF(G62&lt;&gt;"",1,0)+IF(H62&lt;&gt;"",1,0),0)</f>
        <v>1</v>
      </c>
      <c r="O62" s="8">
        <f t="shared" ref="O62:O74" si="24">IF(D62="",IF(E62&lt;&gt;"",1,0)+IF(F62&lt;&gt;"",1,0)+IF(G62&lt;&gt;"",1,0)+IF(H62&lt;&gt;"",1,0),1)</f>
        <v>1</v>
      </c>
      <c r="P62" s="22"/>
    </row>
    <row r="63" spans="2:16" ht="15" customHeight="1">
      <c r="B63" s="42" t="s">
        <v>98</v>
      </c>
      <c r="C63" s="57" t="s">
        <v>62</v>
      </c>
      <c r="D63" s="3"/>
      <c r="E63" s="3"/>
      <c r="F63" s="3"/>
      <c r="G63" s="3"/>
      <c r="H63" s="3" t="s">
        <v>128</v>
      </c>
      <c r="I63" s="21"/>
      <c r="J63" s="5">
        <v>0.04</v>
      </c>
      <c r="K63" s="7"/>
      <c r="L63" s="11">
        <f t="shared" si="22"/>
        <v>0.4</v>
      </c>
      <c r="M63" s="8">
        <f t="shared" si="23"/>
        <v>1</v>
      </c>
      <c r="O63" s="8">
        <f t="shared" si="24"/>
        <v>1</v>
      </c>
      <c r="P63" s="22"/>
    </row>
    <row r="64" spans="2:16" ht="15" customHeight="1">
      <c r="B64" s="43" t="s">
        <v>118</v>
      </c>
      <c r="C64" s="58"/>
      <c r="D64" s="3"/>
      <c r="E64" s="3"/>
      <c r="F64" s="3"/>
      <c r="G64" s="3"/>
      <c r="H64" s="3" t="s">
        <v>128</v>
      </c>
      <c r="I64" s="21"/>
      <c r="J64" s="5">
        <v>0.02</v>
      </c>
      <c r="K64" s="7"/>
      <c r="L64" s="11">
        <f t="shared" si="22"/>
        <v>0.2</v>
      </c>
      <c r="M64" s="8">
        <f t="shared" si="23"/>
        <v>1</v>
      </c>
      <c r="O64" s="8">
        <f t="shared" si="24"/>
        <v>1</v>
      </c>
      <c r="P64" s="22"/>
    </row>
    <row r="65" spans="2:16" ht="15" customHeight="1">
      <c r="B65" s="42" t="s">
        <v>92</v>
      </c>
      <c r="C65" s="49" t="s">
        <v>63</v>
      </c>
      <c r="D65" s="3"/>
      <c r="E65" s="3"/>
      <c r="F65" s="3"/>
      <c r="G65" s="3"/>
      <c r="H65" s="3" t="s">
        <v>128</v>
      </c>
      <c r="I65" s="21"/>
      <c r="J65" s="5">
        <v>0.08</v>
      </c>
      <c r="K65" s="7"/>
      <c r="L65" s="11">
        <f t="shared" si="22"/>
        <v>0.8</v>
      </c>
      <c r="M65" s="8">
        <f t="shared" si="23"/>
        <v>1</v>
      </c>
      <c r="O65" s="8">
        <f t="shared" si="24"/>
        <v>1</v>
      </c>
      <c r="P65" s="22"/>
    </row>
    <row r="66" spans="2:16" ht="15" customHeight="1">
      <c r="B66" s="42" t="s">
        <v>111</v>
      </c>
      <c r="C66" s="49" t="s">
        <v>77</v>
      </c>
      <c r="D66" s="3"/>
      <c r="E66" s="3"/>
      <c r="F66" s="3"/>
      <c r="G66" s="3"/>
      <c r="H66" s="3" t="s">
        <v>128</v>
      </c>
      <c r="I66" s="21"/>
      <c r="J66" s="5">
        <v>0.08</v>
      </c>
      <c r="K66" s="7"/>
      <c r="L66" s="11">
        <f t="shared" si="22"/>
        <v>0.8</v>
      </c>
      <c r="M66" s="8">
        <f t="shared" si="23"/>
        <v>1</v>
      </c>
      <c r="O66" s="8">
        <f t="shared" si="24"/>
        <v>1</v>
      </c>
      <c r="P66" s="22"/>
    </row>
    <row r="67" spans="2:16" ht="15" customHeight="1">
      <c r="B67" s="42" t="s">
        <v>44</v>
      </c>
      <c r="C67" s="49" t="s">
        <v>17</v>
      </c>
      <c r="D67" s="3"/>
      <c r="E67" s="3"/>
      <c r="F67" s="3"/>
      <c r="G67" s="3"/>
      <c r="H67" s="3" t="s">
        <v>128</v>
      </c>
      <c r="I67" s="21"/>
      <c r="J67" s="5">
        <v>0.1</v>
      </c>
      <c r="K67" s="7"/>
      <c r="L67" s="11">
        <f t="shared" si="22"/>
        <v>1.0000000000000002</v>
      </c>
      <c r="M67" s="8">
        <f t="shared" si="23"/>
        <v>1</v>
      </c>
      <c r="O67" s="8">
        <f t="shared" si="24"/>
        <v>1</v>
      </c>
      <c r="P67" s="22"/>
    </row>
    <row r="68" spans="2:16" ht="15" customHeight="1">
      <c r="B68" s="42" t="s">
        <v>44</v>
      </c>
      <c r="C68" s="49" t="s">
        <v>18</v>
      </c>
      <c r="D68" s="3"/>
      <c r="E68" s="3"/>
      <c r="F68" s="3"/>
      <c r="G68" s="3"/>
      <c r="H68" s="3" t="s">
        <v>128</v>
      </c>
      <c r="I68" s="21"/>
      <c r="J68" s="5">
        <v>0.08</v>
      </c>
      <c r="K68" s="7"/>
      <c r="L68" s="11">
        <f t="shared" si="22"/>
        <v>0.8</v>
      </c>
      <c r="M68" s="8">
        <f t="shared" si="23"/>
        <v>1</v>
      </c>
      <c r="O68" s="8">
        <f t="shared" si="24"/>
        <v>1</v>
      </c>
      <c r="P68" s="22"/>
    </row>
    <row r="69" spans="2:16" ht="15" customHeight="1">
      <c r="B69" s="42" t="s">
        <v>91</v>
      </c>
      <c r="C69" s="57" t="s">
        <v>7</v>
      </c>
      <c r="D69" s="3"/>
      <c r="E69" s="3"/>
      <c r="F69" s="3"/>
      <c r="G69" s="3"/>
      <c r="H69" s="3" t="s">
        <v>128</v>
      </c>
      <c r="I69" s="21"/>
      <c r="J69" s="5">
        <v>0.06</v>
      </c>
      <c r="K69" s="7"/>
      <c r="L69" s="11">
        <f t="shared" si="22"/>
        <v>0.6</v>
      </c>
      <c r="M69" s="8">
        <f t="shared" si="23"/>
        <v>1</v>
      </c>
      <c r="O69" s="8">
        <f t="shared" si="24"/>
        <v>1</v>
      </c>
      <c r="P69" s="22"/>
    </row>
    <row r="70" spans="2:16" ht="15" customHeight="1">
      <c r="B70" s="42" t="s">
        <v>45</v>
      </c>
      <c r="C70" s="58"/>
      <c r="D70" s="3"/>
      <c r="E70" s="3"/>
      <c r="F70" s="3"/>
      <c r="G70" s="3"/>
      <c r="H70" s="3" t="s">
        <v>128</v>
      </c>
      <c r="I70" s="21"/>
      <c r="J70" s="5">
        <v>0.08</v>
      </c>
      <c r="K70" s="7"/>
      <c r="L70" s="11">
        <f t="shared" si="22"/>
        <v>0.8</v>
      </c>
      <c r="M70" s="8">
        <f t="shared" si="23"/>
        <v>1</v>
      </c>
      <c r="O70" s="8">
        <f t="shared" si="24"/>
        <v>1</v>
      </c>
      <c r="P70" s="22"/>
    </row>
    <row r="71" spans="2:16" ht="15" customHeight="1">
      <c r="B71" s="42" t="s">
        <v>46</v>
      </c>
      <c r="C71" s="49" t="s">
        <v>87</v>
      </c>
      <c r="D71" s="3"/>
      <c r="E71" s="3"/>
      <c r="F71" s="3"/>
      <c r="G71" s="3"/>
      <c r="H71" s="3" t="s">
        <v>128</v>
      </c>
      <c r="I71" s="21"/>
      <c r="J71" s="5">
        <v>0.08</v>
      </c>
      <c r="K71" s="7"/>
      <c r="L71" s="11">
        <f t="shared" si="22"/>
        <v>0.8</v>
      </c>
      <c r="M71" s="8">
        <f t="shared" si="23"/>
        <v>1</v>
      </c>
      <c r="O71" s="8">
        <f t="shared" si="24"/>
        <v>1</v>
      </c>
      <c r="P71" s="22"/>
    </row>
    <row r="72" spans="2:16" ht="15" customHeight="1">
      <c r="B72" s="42" t="s">
        <v>47</v>
      </c>
      <c r="C72" s="49" t="s">
        <v>83</v>
      </c>
      <c r="D72" s="3"/>
      <c r="E72" s="3"/>
      <c r="F72" s="3"/>
      <c r="G72" s="3"/>
      <c r="H72" s="3" t="s">
        <v>128</v>
      </c>
      <c r="I72" s="21"/>
      <c r="J72" s="5">
        <v>0.1</v>
      </c>
      <c r="K72" s="7"/>
      <c r="L72" s="11">
        <f t="shared" si="22"/>
        <v>1.0000000000000002</v>
      </c>
      <c r="M72" s="8">
        <f t="shared" si="23"/>
        <v>1</v>
      </c>
      <c r="O72" s="8">
        <f t="shared" si="24"/>
        <v>1</v>
      </c>
      <c r="P72" s="22"/>
    </row>
    <row r="73" spans="2:16" ht="15" customHeight="1">
      <c r="B73" s="42" t="s">
        <v>48</v>
      </c>
      <c r="C73" s="49" t="s">
        <v>88</v>
      </c>
      <c r="D73" s="3"/>
      <c r="E73" s="3"/>
      <c r="F73" s="3"/>
      <c r="G73" s="3"/>
      <c r="H73" s="3" t="s">
        <v>128</v>
      </c>
      <c r="I73" s="21"/>
      <c r="J73" s="5">
        <v>0.08</v>
      </c>
      <c r="K73" s="7"/>
      <c r="L73" s="11">
        <f t="shared" si="22"/>
        <v>0.8</v>
      </c>
      <c r="M73" s="8">
        <f t="shared" si="23"/>
        <v>1</v>
      </c>
      <c r="O73" s="8">
        <f t="shared" si="24"/>
        <v>1</v>
      </c>
      <c r="P73" s="22"/>
    </row>
    <row r="74" spans="2:16" ht="15" customHeight="1">
      <c r="B74" s="41" t="s">
        <v>90</v>
      </c>
      <c r="C74" s="49" t="s">
        <v>89</v>
      </c>
      <c r="D74" s="3"/>
      <c r="E74" s="3"/>
      <c r="F74" s="3"/>
      <c r="G74" s="3"/>
      <c r="H74" s="3" t="s">
        <v>128</v>
      </c>
      <c r="I74" s="21"/>
      <c r="J74" s="5">
        <v>0.1</v>
      </c>
      <c r="K74" s="7">
        <f>SUM(J62:J74)</f>
        <v>0.99999999999999989</v>
      </c>
      <c r="L74" s="11">
        <f>(IF(F74&lt;&gt;"",1/3,0)+IF(G74&lt;&gt;"",2/3,0)+IF(H74&lt;&gt;"",1,0))*J74*J$61*20*5</f>
        <v>1.0000000000000002</v>
      </c>
      <c r="M74" s="8">
        <f t="shared" si="23"/>
        <v>1</v>
      </c>
      <c r="O74" s="8">
        <f t="shared" si="24"/>
        <v>1</v>
      </c>
      <c r="P74" s="22"/>
    </row>
    <row r="75" spans="2:16">
      <c r="B75" s="39" t="s">
        <v>11</v>
      </c>
      <c r="C75" s="14"/>
      <c r="D75" s="44"/>
      <c r="E75" s="44"/>
      <c r="F75" s="44"/>
      <c r="G75" s="44"/>
      <c r="H75" s="44"/>
      <c r="I75" s="1"/>
      <c r="J75" s="4">
        <v>0.02</v>
      </c>
      <c r="L75" s="18">
        <f>SUM(L76)</f>
        <v>2</v>
      </c>
      <c r="M75" s="8">
        <f>IF(SUM(M76:M76)=0,0,1)</f>
        <v>1</v>
      </c>
      <c r="N75" s="9"/>
      <c r="O75" s="8"/>
      <c r="P75" s="54">
        <f>IF(M75=1,(L75/(J75*K$76)),"")</f>
        <v>100</v>
      </c>
    </row>
    <row r="76" spans="2:16">
      <c r="B76" s="42" t="s">
        <v>121</v>
      </c>
      <c r="C76" s="49" t="s">
        <v>61</v>
      </c>
      <c r="D76" s="3"/>
      <c r="E76" s="3"/>
      <c r="F76" s="3"/>
      <c r="G76" s="3"/>
      <c r="H76" s="3" t="s">
        <v>128</v>
      </c>
      <c r="I76" s="21"/>
      <c r="J76" s="5">
        <v>1</v>
      </c>
      <c r="K76" s="7">
        <f>SUM(J76)</f>
        <v>1</v>
      </c>
      <c r="L76" s="11">
        <f>(IF(F76&lt;&gt;"",1/3,0)+IF(G76&lt;&gt;"",2/3,0)+IF(H76&lt;&gt;"",1,0))*J76*J$75*20*5</f>
        <v>2</v>
      </c>
      <c r="M76" s="8">
        <f t="shared" ref="M76" si="25">IF(D76="",IF(E76&lt;&gt;"",1,0)+IF(F76&lt;&gt;"",1,0)+IF(G76&lt;&gt;"",1,0)+IF(H76&lt;&gt;"",1,0),0)</f>
        <v>1</v>
      </c>
      <c r="O76" s="8">
        <f t="shared" ref="O76" si="26">IF(D76="",IF(E76&lt;&gt;"",1,0)+IF(F76&lt;&gt;"",1,0)+IF(G76&lt;&gt;"",1,0)+IF(H76&lt;&gt;"",1,0),1)</f>
        <v>1</v>
      </c>
      <c r="P76" s="22"/>
    </row>
    <row r="77" spans="2:16">
      <c r="B77" s="39" t="s">
        <v>12</v>
      </c>
      <c r="C77" s="14"/>
      <c r="D77" s="44"/>
      <c r="E77" s="44"/>
      <c r="F77" s="44"/>
      <c r="G77" s="44"/>
      <c r="H77" s="44"/>
      <c r="I77" s="1"/>
      <c r="J77" s="4">
        <v>0.02</v>
      </c>
      <c r="L77" s="18">
        <f>SUM(L78)</f>
        <v>2</v>
      </c>
      <c r="M77" s="8">
        <f>IF(SUM(M78:M78)=0,0,1)</f>
        <v>1</v>
      </c>
      <c r="N77" s="9"/>
      <c r="O77" s="10"/>
      <c r="P77" s="55">
        <f>IF(M77=1,(L77/(J77*K$78)),"")</f>
        <v>100</v>
      </c>
    </row>
    <row r="78" spans="2:16">
      <c r="B78" s="42" t="s">
        <v>108</v>
      </c>
      <c r="C78" s="49" t="s">
        <v>80</v>
      </c>
      <c r="D78" s="3"/>
      <c r="E78" s="3"/>
      <c r="F78" s="3"/>
      <c r="G78" s="3"/>
      <c r="H78" s="3" t="s">
        <v>128</v>
      </c>
      <c r="I78" s="21"/>
      <c r="J78" s="5">
        <v>1</v>
      </c>
      <c r="K78" s="7">
        <f>SUM(J78)</f>
        <v>1</v>
      </c>
      <c r="L78" s="11">
        <f>(IF(F78&lt;&gt;"",1/3,0)+IF(G78&lt;&gt;"",2/3,0)+IF(H78&lt;&gt;"",1,0))*J78*J$77*20*5</f>
        <v>2</v>
      </c>
      <c r="M78" s="8">
        <f t="shared" ref="M78" si="27">IF(D78="",IF(E78&lt;&gt;"",1,0)+IF(F78&lt;&gt;"",1,0)+IF(G78&lt;&gt;"",1,0)+IF(H78&lt;&gt;"",1,0),0)</f>
        <v>1</v>
      </c>
      <c r="O78" s="8">
        <f t="shared" ref="O78" si="28">IF(D78="",IF(E78&lt;&gt;"",1,0)+IF(F78&lt;&gt;"",1,0)+IF(G78&lt;&gt;"",1,0)+IF(H78&lt;&gt;"",1,0),1)</f>
        <v>1</v>
      </c>
      <c r="P78" s="22"/>
    </row>
    <row r="80" spans="2:16" ht="18.600000000000001" customHeight="1" thickBot="1">
      <c r="B80" s="56"/>
      <c r="C80" s="56"/>
      <c r="D80" s="56"/>
      <c r="E80" s="56"/>
      <c r="F80" s="56"/>
      <c r="G80" s="56"/>
      <c r="H80" s="56"/>
    </row>
    <row r="81" spans="2:8" ht="16.5" thickBot="1">
      <c r="B81" s="19" t="s">
        <v>13</v>
      </c>
      <c r="C81" s="19"/>
      <c r="D81" s="19"/>
      <c r="E81" s="62">
        <f>L3+L17+L21+L35+L42+L47+L59+L61+L75+L77</f>
        <v>100</v>
      </c>
      <c r="F81" s="63"/>
      <c r="G81" s="64"/>
    </row>
    <row r="82" spans="2:8" ht="16.5" thickBot="1"/>
    <row r="83" spans="2:8" ht="16.5" thickBot="1">
      <c r="B83" s="19" t="s">
        <v>14</v>
      </c>
      <c r="E83" s="62">
        <f>E81/5</f>
        <v>20</v>
      </c>
      <c r="F83" s="63"/>
      <c r="G83" s="64"/>
    </row>
    <row r="84" spans="2:8" ht="16.5" thickBot="1"/>
    <row r="85" spans="2:8" ht="18" customHeight="1" thickBot="1">
      <c r="B85" s="19" t="s">
        <v>26</v>
      </c>
      <c r="E85" s="62">
        <f>CEILING(E83,0.05)</f>
        <v>20</v>
      </c>
      <c r="F85" s="63"/>
      <c r="G85" s="64"/>
    </row>
    <row r="86" spans="2:8" ht="18" customHeight="1">
      <c r="D86" s="61"/>
      <c r="E86" s="61"/>
      <c r="F86" s="61"/>
    </row>
    <row r="87" spans="2:8" ht="18" customHeight="1">
      <c r="D87" s="65" t="s">
        <v>27</v>
      </c>
      <c r="E87" s="65"/>
      <c r="F87" s="65"/>
    </row>
    <row r="88" spans="2:8" ht="18" customHeight="1">
      <c r="B88" s="19" t="s">
        <v>16</v>
      </c>
      <c r="C88" s="34" t="s">
        <v>17</v>
      </c>
      <c r="D88" s="60" t="str">
        <f>REPT("I",P3/4)</f>
        <v>IIIIIIIIIIIIIIIIIIIIIIII</v>
      </c>
      <c r="E88" s="60"/>
      <c r="F88" s="60"/>
      <c r="G88" s="60"/>
      <c r="H88" t="s">
        <v>25</v>
      </c>
    </row>
    <row r="89" spans="2:8" ht="18" customHeight="1">
      <c r="C89" s="34" t="s">
        <v>6</v>
      </c>
      <c r="D89" s="60" t="str">
        <f>REPT("I",P17/4)</f>
        <v>IIIIIIIIIIIIIIIIIIIIIIIII</v>
      </c>
      <c r="E89" s="60"/>
      <c r="F89" s="60"/>
      <c r="G89" s="60"/>
      <c r="H89" t="s">
        <v>25</v>
      </c>
    </row>
    <row r="90" spans="2:8" ht="18" customHeight="1">
      <c r="C90" s="34" t="s">
        <v>7</v>
      </c>
      <c r="D90" s="60" t="str">
        <f>REPT("I",P21/4)</f>
        <v>IIIIIIIIIIIIIIIIIIIIIIIII</v>
      </c>
      <c r="E90" s="60"/>
      <c r="F90" s="60"/>
      <c r="G90" s="60"/>
      <c r="H90" t="s">
        <v>25</v>
      </c>
    </row>
    <row r="91" spans="2:8" ht="18" customHeight="1">
      <c r="C91" s="34" t="s">
        <v>19</v>
      </c>
      <c r="D91" s="60" t="str">
        <f>REPT("I",P35/4)</f>
        <v>IIIIIIIIIIIIIIIIIIIIIIIII</v>
      </c>
      <c r="E91" s="60"/>
      <c r="F91" s="60"/>
      <c r="G91" s="60"/>
      <c r="H91" t="s">
        <v>25</v>
      </c>
    </row>
    <row r="92" spans="2:8" ht="18" customHeight="1">
      <c r="C92" s="34" t="s">
        <v>20</v>
      </c>
      <c r="D92" s="60" t="str">
        <f>REPT("I",P42/4)</f>
        <v>IIIIIIIIIIIIIIIIIIIIIIIII</v>
      </c>
      <c r="E92" s="60"/>
      <c r="F92" s="60"/>
      <c r="G92" s="60"/>
      <c r="H92" t="s">
        <v>25</v>
      </c>
    </row>
    <row r="93" spans="2:8" ht="18" customHeight="1">
      <c r="C93" s="34" t="s">
        <v>129</v>
      </c>
      <c r="D93" s="60" t="str">
        <f>REPT("I",P47/4)</f>
        <v>IIIIIIIIIIIIIIIIIIIIIIII</v>
      </c>
      <c r="E93" s="60"/>
      <c r="F93" s="60"/>
      <c r="G93" s="60"/>
      <c r="H93" t="s">
        <v>25</v>
      </c>
    </row>
    <row r="94" spans="2:8" ht="18" customHeight="1">
      <c r="C94" s="34" t="s">
        <v>21</v>
      </c>
      <c r="D94" s="60" t="str">
        <f>REPT("I",P59/4)</f>
        <v>IIIIIIIIIIIIIIIIIIIIIIIII</v>
      </c>
      <c r="E94" s="60"/>
      <c r="F94" s="60"/>
      <c r="G94" s="60"/>
      <c r="H94" t="s">
        <v>25</v>
      </c>
    </row>
    <row r="95" spans="2:8" ht="18" customHeight="1">
      <c r="C95" s="34" t="s">
        <v>22</v>
      </c>
      <c r="D95" s="60" t="str">
        <f>REPT("I",P61/4)</f>
        <v>IIIIIIIIIIIIIIIIIIIIIIIII</v>
      </c>
      <c r="E95" s="60"/>
      <c r="F95" s="60"/>
      <c r="G95" s="60"/>
      <c r="H95" t="s">
        <v>25</v>
      </c>
    </row>
    <row r="96" spans="2:8" ht="18" customHeight="1">
      <c r="C96" s="34" t="s">
        <v>23</v>
      </c>
      <c r="D96" s="60" t="str">
        <f>REPT("I",P75/4)</f>
        <v>IIIIIIIIIIIIIIIIIIIIIIIII</v>
      </c>
      <c r="E96" s="60"/>
      <c r="F96" s="60"/>
      <c r="G96" s="60"/>
      <c r="H96" t="s">
        <v>25</v>
      </c>
    </row>
    <row r="97" spans="3:8" ht="17.45" customHeight="1">
      <c r="C97" s="34" t="s">
        <v>24</v>
      </c>
      <c r="D97" s="60" t="str">
        <f>REPT("I",P77/4)</f>
        <v>IIIIIIIIIIIIIIIIIIIIIIIII</v>
      </c>
      <c r="E97" s="60"/>
      <c r="F97" s="60"/>
      <c r="G97" s="60"/>
      <c r="H97" t="s">
        <v>25</v>
      </c>
    </row>
  </sheetData>
  <mergeCells count="25">
    <mergeCell ref="E81:G81"/>
    <mergeCell ref="E83:G83"/>
    <mergeCell ref="D88:G88"/>
    <mergeCell ref="E85:G85"/>
    <mergeCell ref="D87:F87"/>
    <mergeCell ref="D94:G94"/>
    <mergeCell ref="D95:G95"/>
    <mergeCell ref="D96:G96"/>
    <mergeCell ref="D97:G97"/>
    <mergeCell ref="D86:F86"/>
    <mergeCell ref="D89:G89"/>
    <mergeCell ref="D90:G90"/>
    <mergeCell ref="D91:G91"/>
    <mergeCell ref="D92:G92"/>
    <mergeCell ref="D93:G93"/>
    <mergeCell ref="B80:H80"/>
    <mergeCell ref="C69:C70"/>
    <mergeCell ref="C14:C15"/>
    <mergeCell ref="C27:C28"/>
    <mergeCell ref="C29:C30"/>
    <mergeCell ref="C31:C32"/>
    <mergeCell ref="C33:C34"/>
    <mergeCell ref="C25:C26"/>
    <mergeCell ref="C22:C24"/>
    <mergeCell ref="C63:C64"/>
  </mergeCells>
  <conditionalFormatting sqref="D60 D62:D74 D76 D4:D14 D16 D18:D20 D22:D34 D36:D39 D41 D43:D58">
    <cfRule type="cellIs" dxfId="1" priority="2" operator="equal">
      <formula>"N"</formula>
    </cfRule>
  </conditionalFormatting>
  <conditionalFormatting sqref="D78">
    <cfRule type="cellIs" dxfId="0" priority="1" operator="equal">
      <formula>"N"</formula>
    </cfRule>
  </conditionalFormatting>
  <pageMargins left="0.25" right="0.25" top="0.75" bottom="0.75" header="0.3" footer="0.3"/>
  <pageSetup paperSize="8" scale="31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Candidat n°</vt:lpstr>
    </vt:vector>
  </TitlesOfParts>
  <Company>IGEN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Rage</dc:creator>
  <cp:lastModifiedBy>isabelle</cp:lastModifiedBy>
  <cp:lastPrinted>2016-02-24T16:59:58Z</cp:lastPrinted>
  <dcterms:created xsi:type="dcterms:W3CDTF">2014-01-31T17:32:53Z</dcterms:created>
  <dcterms:modified xsi:type="dcterms:W3CDTF">2016-04-27T08:58:35Z</dcterms:modified>
</cp:coreProperties>
</file>